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longngan\Downloads\"/>
    </mc:Choice>
  </mc:AlternateContent>
  <xr:revisionPtr revIDLastSave="0" documentId="13_ncr:1_{5BE61F18-D31A-4860-8CBF-91174B30C074}" xr6:coauthVersionLast="47" xr6:coauthVersionMax="47" xr10:uidLastSave="{00000000-0000-0000-0000-000000000000}"/>
  <bookViews>
    <workbookView xWindow="-120" yWindow="-120" windowWidth="29040" windowHeight="15720" firstSheet="2" activeTab="2" xr2:uid="{2C86532F-AB5C-4B28-9E8C-3E98EEF75F92}"/>
  </bookViews>
  <sheets>
    <sheet name="T.12.2025" sheetId="62" state="hidden" r:id="rId1"/>
    <sheet name="T.01.2026" sheetId="63" state="hidden" r:id="rId2"/>
    <sheet name="T.06.2026" sheetId="70" r:id="rId3"/>
    <sheet name="LỊCH KS 01.2026" sheetId="43" state="hidden" r:id="rId4"/>
    <sheet name="LỊCH TTLK 01.2026" sheetId="34" state="hidden" r:id="rId5"/>
  </sheets>
  <definedNames>
    <definedName name="Trang" comment="Phòng 407 - AB1" localSheetId="1">'T.01.2026'!$D$37</definedName>
    <definedName name="Trang" comment="Phòng 407 - AB1" localSheetId="2">'T.06.2026'!$D$37</definedName>
    <definedName name="Trang" comment="Phòng 407 - AB1" localSheetId="0">'T.12.2025'!$D$37</definedName>
    <definedName name="Trang" comment="Phòng 407 - AB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6" i="70" l="1"/>
  <c r="L56" i="70"/>
  <c r="M56" i="70"/>
  <c r="N56" i="70"/>
  <c r="K57" i="70"/>
  <c r="L57" i="70"/>
  <c r="M57" i="70"/>
  <c r="N57" i="70"/>
  <c r="K58" i="70"/>
  <c r="L58" i="70"/>
  <c r="M58" i="70"/>
  <c r="N58" i="70"/>
  <c r="K59" i="70"/>
  <c r="L59" i="70"/>
  <c r="M59" i="70"/>
  <c r="N59" i="70"/>
  <c r="K60" i="70"/>
  <c r="L60" i="70"/>
  <c r="M60" i="70"/>
  <c r="O60" i="70" s="1"/>
  <c r="N60" i="70"/>
  <c r="K62" i="70"/>
  <c r="L62" i="70"/>
  <c r="M62" i="70"/>
  <c r="N62" i="70"/>
  <c r="K63" i="70"/>
  <c r="L63" i="70"/>
  <c r="M63" i="70"/>
  <c r="N63" i="70"/>
  <c r="O63" i="70"/>
  <c r="K65" i="70"/>
  <c r="L65" i="70"/>
  <c r="M65" i="70"/>
  <c r="N65" i="70"/>
  <c r="O65" i="70"/>
  <c r="K66" i="70"/>
  <c r="L66" i="70"/>
  <c r="M66" i="70"/>
  <c r="N66" i="70"/>
  <c r="K67" i="70"/>
  <c r="L67" i="70"/>
  <c r="M67" i="70"/>
  <c r="O67" i="70" s="1"/>
  <c r="N67" i="70"/>
  <c r="K69" i="70"/>
  <c r="L69" i="70"/>
  <c r="M69" i="70"/>
  <c r="N69" i="70"/>
  <c r="K70" i="70"/>
  <c r="L70" i="70"/>
  <c r="M70" i="70"/>
  <c r="N70" i="70"/>
  <c r="K72" i="70"/>
  <c r="L72" i="70"/>
  <c r="M72" i="70"/>
  <c r="N72" i="70"/>
  <c r="K73" i="70"/>
  <c r="L73" i="70"/>
  <c r="M73" i="70"/>
  <c r="N73" i="70"/>
  <c r="K74" i="70"/>
  <c r="L74" i="70"/>
  <c r="M74" i="70"/>
  <c r="N74" i="70"/>
  <c r="K76" i="70"/>
  <c r="L76" i="70"/>
  <c r="M76" i="70"/>
  <c r="N76" i="70"/>
  <c r="O76" i="70"/>
  <c r="K77" i="70"/>
  <c r="L77" i="70"/>
  <c r="M77" i="70"/>
  <c r="N77" i="70"/>
  <c r="K79" i="70"/>
  <c r="L79" i="70"/>
  <c r="M79" i="70"/>
  <c r="O79" i="70" s="1"/>
  <c r="N79" i="70"/>
  <c r="K80" i="70"/>
  <c r="L80" i="70"/>
  <c r="M80" i="70"/>
  <c r="N80" i="70"/>
  <c r="K81" i="70"/>
  <c r="L81" i="70"/>
  <c r="M81" i="70"/>
  <c r="N81" i="70"/>
  <c r="O56" i="70" l="1"/>
  <c r="O57" i="70"/>
  <c r="O81" i="70"/>
  <c r="O58" i="70"/>
  <c r="O59" i="70"/>
  <c r="O62" i="70"/>
  <c r="S56" i="70"/>
  <c r="O66" i="70"/>
  <c r="S59" i="70"/>
  <c r="O80" i="70"/>
  <c r="S57" i="70"/>
  <c r="O72" i="70"/>
  <c r="S58" i="70"/>
  <c r="O73" i="70"/>
  <c r="S60" i="70"/>
  <c r="O77" i="70"/>
  <c r="O69" i="70"/>
  <c r="O74" i="70"/>
  <c r="O70" i="70"/>
  <c r="R60" i="70"/>
  <c r="T60" i="70" s="1"/>
  <c r="R59" i="70"/>
  <c r="T59" i="70" s="1"/>
  <c r="R58" i="70"/>
  <c r="T58" i="70" s="1"/>
  <c r="R57" i="70"/>
  <c r="R56" i="70"/>
  <c r="N81" i="63"/>
  <c r="M81" i="63"/>
  <c r="L81" i="63"/>
  <c r="K81" i="63"/>
  <c r="N80" i="63"/>
  <c r="M80" i="63"/>
  <c r="L80" i="63"/>
  <c r="K80" i="63"/>
  <c r="N79" i="63"/>
  <c r="M79" i="63"/>
  <c r="L79" i="63"/>
  <c r="K79" i="63"/>
  <c r="N77" i="63"/>
  <c r="M77" i="63"/>
  <c r="L77" i="63"/>
  <c r="K77" i="63"/>
  <c r="N76" i="63"/>
  <c r="M76" i="63"/>
  <c r="L76" i="63"/>
  <c r="K76" i="63"/>
  <c r="N74" i="63"/>
  <c r="M74" i="63"/>
  <c r="L74" i="63"/>
  <c r="K74" i="63"/>
  <c r="N73" i="63"/>
  <c r="M73" i="63"/>
  <c r="L73" i="63"/>
  <c r="K73" i="63"/>
  <c r="N72" i="63"/>
  <c r="M72" i="63"/>
  <c r="L72" i="63"/>
  <c r="K72" i="63"/>
  <c r="N70" i="63"/>
  <c r="M70" i="63"/>
  <c r="L70" i="63"/>
  <c r="K70" i="63"/>
  <c r="N69" i="63"/>
  <c r="M69" i="63"/>
  <c r="L69" i="63"/>
  <c r="K69" i="63"/>
  <c r="N67" i="63"/>
  <c r="M67" i="63"/>
  <c r="L67" i="63"/>
  <c r="K67" i="63"/>
  <c r="N66" i="63"/>
  <c r="M66" i="63"/>
  <c r="L66" i="63"/>
  <c r="K66" i="63"/>
  <c r="N65" i="63"/>
  <c r="M65" i="63"/>
  <c r="L65" i="63"/>
  <c r="K65" i="63"/>
  <c r="N63" i="63"/>
  <c r="M63" i="63"/>
  <c r="L63" i="63"/>
  <c r="K63" i="63"/>
  <c r="N62" i="63"/>
  <c r="M62" i="63"/>
  <c r="L62" i="63"/>
  <c r="K62" i="63"/>
  <c r="N60" i="63"/>
  <c r="M60" i="63"/>
  <c r="L60" i="63"/>
  <c r="K60" i="63"/>
  <c r="N59" i="63"/>
  <c r="M59" i="63"/>
  <c r="L59" i="63"/>
  <c r="K59" i="63"/>
  <c r="N58" i="63"/>
  <c r="M58" i="63"/>
  <c r="L58" i="63"/>
  <c r="K58" i="63"/>
  <c r="N57" i="63"/>
  <c r="M57" i="63"/>
  <c r="L57" i="63"/>
  <c r="K57" i="63"/>
  <c r="N56" i="63"/>
  <c r="M56" i="63"/>
  <c r="L56" i="63"/>
  <c r="K56" i="63"/>
  <c r="N66" i="62"/>
  <c r="M66" i="62"/>
  <c r="L66" i="62"/>
  <c r="K66" i="62"/>
  <c r="N80" i="62"/>
  <c r="M80" i="62"/>
  <c r="K80" i="62"/>
  <c r="N73" i="62"/>
  <c r="M73" i="62"/>
  <c r="L73" i="62"/>
  <c r="K73" i="62"/>
  <c r="N59" i="62"/>
  <c r="M59" i="62"/>
  <c r="L59" i="62"/>
  <c r="K59" i="62"/>
  <c r="N81" i="62"/>
  <c r="M81" i="62"/>
  <c r="L81" i="62"/>
  <c r="K81" i="62"/>
  <c r="L80" i="62"/>
  <c r="N79" i="62"/>
  <c r="M79" i="62"/>
  <c r="L79" i="62"/>
  <c r="K79" i="62"/>
  <c r="N78" i="62"/>
  <c r="M78" i="62"/>
  <c r="L78" i="62"/>
  <c r="K78" i="62"/>
  <c r="N77" i="62"/>
  <c r="M77" i="62"/>
  <c r="L77" i="62"/>
  <c r="K77" i="62"/>
  <c r="N76" i="62"/>
  <c r="M76" i="62"/>
  <c r="L76" i="62"/>
  <c r="K76" i="62"/>
  <c r="N74" i="62"/>
  <c r="M74" i="62"/>
  <c r="L74" i="62"/>
  <c r="K74" i="62"/>
  <c r="N72" i="62"/>
  <c r="M72" i="62"/>
  <c r="L72" i="62"/>
  <c r="K72" i="62"/>
  <c r="N71" i="62"/>
  <c r="M71" i="62"/>
  <c r="L71" i="62"/>
  <c r="K71" i="62"/>
  <c r="N70" i="62"/>
  <c r="M70" i="62"/>
  <c r="L70" i="62"/>
  <c r="K70" i="62"/>
  <c r="N69" i="62"/>
  <c r="M69" i="62"/>
  <c r="L69" i="62"/>
  <c r="K69" i="62"/>
  <c r="N67" i="62"/>
  <c r="M67" i="62"/>
  <c r="L67" i="62"/>
  <c r="K67" i="62"/>
  <c r="N65" i="62"/>
  <c r="M65" i="62"/>
  <c r="L65" i="62"/>
  <c r="K65" i="62"/>
  <c r="N64" i="62"/>
  <c r="M64" i="62"/>
  <c r="L64" i="62"/>
  <c r="K64" i="62"/>
  <c r="N63" i="62"/>
  <c r="M63" i="62"/>
  <c r="L63" i="62"/>
  <c r="K63" i="62"/>
  <c r="N62" i="62"/>
  <c r="M62" i="62"/>
  <c r="L62" i="62"/>
  <c r="K62" i="62"/>
  <c r="N60" i="62"/>
  <c r="M60" i="62"/>
  <c r="L60" i="62"/>
  <c r="K60" i="62"/>
  <c r="N58" i="62"/>
  <c r="M58" i="62"/>
  <c r="L58" i="62"/>
  <c r="K58" i="62"/>
  <c r="N57" i="62"/>
  <c r="M57" i="62"/>
  <c r="L57" i="62"/>
  <c r="K57" i="62"/>
  <c r="N56" i="62"/>
  <c r="M56" i="62"/>
  <c r="L56" i="62"/>
  <c r="K56" i="62"/>
  <c r="T57" i="70" l="1"/>
  <c r="T56" i="70"/>
  <c r="O62" i="63"/>
  <c r="O69" i="63"/>
  <c r="O70" i="63"/>
  <c r="O72" i="63"/>
  <c r="O74" i="63"/>
  <c r="S56" i="63"/>
  <c r="O76" i="63"/>
  <c r="O77" i="63"/>
  <c r="O79" i="63"/>
  <c r="O80" i="63"/>
  <c r="O81" i="63"/>
  <c r="O73" i="63"/>
  <c r="R59" i="63"/>
  <c r="O66" i="63"/>
  <c r="O59" i="63"/>
  <c r="R56" i="63"/>
  <c r="R57" i="63"/>
  <c r="R60" i="63"/>
  <c r="R58" i="63"/>
  <c r="O57" i="63"/>
  <c r="O56" i="63"/>
  <c r="O58" i="63"/>
  <c r="S59" i="63"/>
  <c r="O67" i="63"/>
  <c r="S60" i="63"/>
  <c r="O63" i="63"/>
  <c r="O65" i="63"/>
  <c r="S57" i="63"/>
  <c r="O60" i="63"/>
  <c r="S58" i="63"/>
  <c r="O71" i="62"/>
  <c r="O74" i="62"/>
  <c r="S59" i="62"/>
  <c r="O80" i="62"/>
  <c r="R59" i="62"/>
  <c r="O59" i="62"/>
  <c r="O72" i="62"/>
  <c r="S58" i="62"/>
  <c r="S57" i="62"/>
  <c r="S60" i="62"/>
  <c r="O62" i="62"/>
  <c r="O63" i="62"/>
  <c r="O64" i="62"/>
  <c r="O65" i="62"/>
  <c r="O66" i="62"/>
  <c r="O67" i="62"/>
  <c r="S56" i="62"/>
  <c r="O76" i="62"/>
  <c r="O77" i="62"/>
  <c r="O78" i="62"/>
  <c r="O79" i="62"/>
  <c r="O81" i="62"/>
  <c r="R57" i="62"/>
  <c r="O69" i="62"/>
  <c r="O73" i="62"/>
  <c r="R56" i="62"/>
  <c r="R60" i="62"/>
  <c r="R58" i="62"/>
  <c r="O70" i="62"/>
  <c r="O56" i="62"/>
  <c r="O57" i="62"/>
  <c r="O58" i="62"/>
  <c r="O60" i="62"/>
  <c r="T56" i="63" l="1"/>
  <c r="T59" i="63"/>
  <c r="T58" i="63"/>
  <c r="T60" i="63"/>
  <c r="T57" i="63"/>
  <c r="T59" i="62"/>
  <c r="T58" i="62"/>
  <c r="T57" i="62"/>
  <c r="T60" i="62"/>
  <c r="T56" i="62"/>
  <c r="C5" i="43" l="1"/>
  <c r="C6" i="43" s="1"/>
  <c r="J4" i="43"/>
  <c r="C5" i="34"/>
  <c r="H5" i="34" s="1"/>
  <c r="C15" i="34" s="1"/>
  <c r="H15" i="34" s="1"/>
  <c r="H4" i="34"/>
  <c r="C14" i="34" s="1"/>
  <c r="C12" i="43" l="1"/>
  <c r="J12" i="43" s="1"/>
  <c r="J5" i="43"/>
  <c r="C13" i="43" s="1"/>
  <c r="J13" i="43" s="1"/>
  <c r="C7" i="43"/>
  <c r="J6" i="43"/>
  <c r="C14" i="43" s="1"/>
  <c r="J14" i="43" s="1"/>
  <c r="C6" i="34"/>
  <c r="C7" i="34" s="1"/>
  <c r="C11" i="34" s="1"/>
  <c r="B2" i="34" s="1"/>
  <c r="H14" i="34"/>
  <c r="C9" i="43" l="1"/>
  <c r="J7" i="43"/>
  <c r="C15" i="43" s="1"/>
  <c r="J15" i="43" s="1"/>
  <c r="H11" i="34"/>
  <c r="C20" i="34" s="1"/>
  <c r="H20" i="34" s="1"/>
  <c r="G12" i="34" s="1"/>
  <c r="H7" i="34"/>
  <c r="C17" i="34" s="1"/>
  <c r="H17" i="34" s="1"/>
  <c r="H6" i="34"/>
  <c r="C16" i="34" s="1"/>
  <c r="H16" i="34" s="1"/>
  <c r="G2" i="34" l="1"/>
  <c r="J9" i="43"/>
  <c r="I2" i="43" s="1"/>
  <c r="B2" i="43"/>
  <c r="B12" i="34"/>
  <c r="C17" i="43" l="1"/>
  <c r="J17" i="43" l="1"/>
  <c r="I10" i="43" s="1"/>
  <c r="B10" i="4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Nguyễn Thị Trang</author>
  </authors>
  <commentList>
    <comment ref="C6" authorId="0" shapeId="0" xr:uid="{F9366F47-0FC1-4542-BA4C-2A1FC12391DF}">
      <text>
        <r>
          <rPr>
            <b/>
            <sz val="9"/>
            <color indexed="81"/>
            <rFont val="Tahoma"/>
            <family val="2"/>
          </rPr>
          <t>TRỪ T2- AC</t>
        </r>
      </text>
    </comment>
    <comment ref="F6" authorId="0" shapeId="0" xr:uid="{CA831DB4-C248-4990-8F48-C735FD258619}">
      <text>
        <r>
          <rPr>
            <b/>
            <sz val="9"/>
            <color indexed="81"/>
            <rFont val="Tahoma"/>
            <family val="2"/>
          </rPr>
          <t>Dân</t>
        </r>
      </text>
    </comment>
    <comment ref="H7" authorId="0" shapeId="0" xr:uid="{CF278346-3EAF-4264-8857-FFEE6E37A49A}">
      <text>
        <r>
          <rPr>
            <b/>
            <sz val="9"/>
            <color indexed="81"/>
            <rFont val="Tahoma"/>
            <family val="2"/>
          </rPr>
          <t>Trang</t>
        </r>
      </text>
    </comment>
    <comment ref="C8" authorId="0" shapeId="0" xr:uid="{D67C23A4-D7FD-41A7-887A-1192358F8B2F}">
      <text>
        <r>
          <rPr>
            <b/>
            <sz val="9"/>
            <color indexed="81"/>
            <rFont val="Tahoma"/>
            <family val="2"/>
          </rPr>
          <t>đổi lên tiết 1-2</t>
        </r>
      </text>
    </comment>
    <comment ref="D8" authorId="0" shapeId="0" xr:uid="{FC6D46A7-1FD3-4238-98FA-B45F37E9B75A}">
      <text>
        <r>
          <rPr>
            <b/>
            <sz val="9"/>
            <color indexed="81"/>
            <rFont val="Tahoma"/>
            <family val="2"/>
          </rPr>
          <t>TRỪ ST2</t>
        </r>
      </text>
    </comment>
    <comment ref="K9" authorId="0" shapeId="0" xr:uid="{1666B451-9AE7-407E-9E1A-6F99C066D14C}">
      <text>
        <r>
          <rPr>
            <b/>
            <sz val="9"/>
            <color indexed="81"/>
            <rFont val="Tahoma"/>
            <family val="2"/>
          </rPr>
          <t>THỨ 3-AB</t>
        </r>
      </text>
    </comment>
    <comment ref="J10" authorId="0" shapeId="0" xr:uid="{CB79E8D0-E0EC-48E6-A4CA-59D7AE606626}">
      <text>
        <r>
          <rPr>
            <b/>
            <sz val="9"/>
            <color indexed="81"/>
            <rFont val="Tahoma"/>
            <family val="2"/>
          </rPr>
          <t>TRỪ CT4</t>
        </r>
      </text>
    </comment>
    <comment ref="D11" authorId="0" shapeId="0" xr:uid="{73CF7C6A-BEB6-4351-9333-3AFF564E63ED}">
      <text>
        <r>
          <rPr>
            <b/>
            <sz val="9"/>
            <color indexed="81"/>
            <rFont val="Tahoma"/>
            <family val="2"/>
          </rPr>
          <t>tháng 12 xếp lên tiết 1-2 buổi cuối</t>
        </r>
      </text>
    </comment>
    <comment ref="D12" authorId="0" shapeId="0" xr:uid="{837348DF-EEA7-4685-B284-A5A55A3161D4}">
      <text>
        <r>
          <rPr>
            <b/>
            <sz val="9"/>
            <color indexed="81"/>
            <rFont val="Tahoma"/>
            <family val="2"/>
          </rPr>
          <t>ÂU CƠ</t>
        </r>
      </text>
    </comment>
    <comment ref="E12" authorId="0" shapeId="0" xr:uid="{95F1CCFF-B7C5-4E12-9CE6-A9A096646FD2}">
      <text>
        <r>
          <rPr>
            <b/>
            <sz val="9"/>
            <color indexed="81"/>
            <rFont val="Tahoma"/>
            <family val="2"/>
          </rPr>
          <t>ÂU Cơ</t>
        </r>
      </text>
    </comment>
    <comment ref="J12" authorId="0" shapeId="0" xr:uid="{73A4C4C9-4DED-4013-9660-F390E7E7C6E9}">
      <text>
        <r>
          <rPr>
            <b/>
            <sz val="9"/>
            <color indexed="81"/>
            <rFont val="Tahoma"/>
            <family val="2"/>
          </rPr>
          <t>TRANG</t>
        </r>
      </text>
    </comment>
    <comment ref="H13" authorId="0" shapeId="0" xr:uid="{491D50F8-5DAF-4712-82D2-5DB6160BA339}">
      <text>
        <r>
          <rPr>
            <b/>
            <sz val="9"/>
            <color indexed="81"/>
            <rFont val="Tahoma"/>
            <family val="2"/>
          </rPr>
          <t>Trang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3" authorId="0" shapeId="0" xr:uid="{18B32219-B996-4BB4-AE1A-5139C41F8B2E}">
      <text>
        <r>
          <rPr>
            <b/>
            <sz val="9"/>
            <color indexed="81"/>
            <rFont val="Tahoma"/>
            <family val="2"/>
          </rPr>
          <t>Trang</t>
        </r>
      </text>
    </comment>
    <comment ref="N13" authorId="0" shapeId="0" xr:uid="{761F5FAA-2715-4B4F-8C80-1BF415A323E5}">
      <text>
        <r>
          <rPr>
            <b/>
            <sz val="9"/>
            <color indexed="81"/>
            <rFont val="Tahoma"/>
            <family val="2"/>
          </rPr>
          <t>Trang</t>
        </r>
      </text>
    </comment>
    <comment ref="Q15" authorId="0" shapeId="0" xr:uid="{C0D77922-3F8B-4461-8334-ED1CE90687F5}">
      <text>
        <r>
          <rPr>
            <b/>
            <sz val="9"/>
            <color indexed="81"/>
            <rFont val="Tahoma"/>
            <family val="2"/>
          </rPr>
          <t>JP03TL_KS1A_01</t>
        </r>
      </text>
    </comment>
    <comment ref="W17" authorId="0" shapeId="0" xr:uid="{6779DE04-D0B9-4AD3-A791-EB529100355A}">
      <text>
        <r>
          <rPr>
            <b/>
            <sz val="9"/>
            <color indexed="81"/>
            <rFont val="Tahoma"/>
            <family val="2"/>
          </rPr>
          <t>JP01TL_KS1A_01</t>
        </r>
      </text>
    </comment>
    <comment ref="J18" authorId="0" shapeId="0" xr:uid="{B36DED52-0DDB-4586-BE5B-2B420E2BC148}">
      <text>
        <r>
          <rPr>
            <b/>
            <sz val="9"/>
            <color indexed="81"/>
            <rFont val="Tahoma"/>
            <family val="2"/>
          </rPr>
          <t>TRỪ T4&amp;5</t>
        </r>
      </text>
    </comment>
    <comment ref="L20" authorId="0" shapeId="0" xr:uid="{3726A9A5-7011-4091-8038-02D3434C9371}">
      <text>
        <r>
          <rPr>
            <b/>
            <sz val="9"/>
            <color indexed="81"/>
            <rFont val="Tahoma"/>
            <family val="2"/>
          </rPr>
          <t>Nguyên</t>
        </r>
      </text>
    </comment>
    <comment ref="D21" authorId="0" shapeId="0" xr:uid="{FE65DF5D-AD94-4995-BE30-5788092F27C0}">
      <text>
        <r>
          <rPr>
            <b/>
            <sz val="9"/>
            <color indexed="81"/>
            <rFont val="Tahoma"/>
            <family val="2"/>
          </rPr>
          <t>Tháng 12 Chỉ xếp T4</t>
        </r>
      </text>
    </comment>
    <comment ref="K21" authorId="0" shapeId="0" xr:uid="{C8ADC8A8-6DEA-4E2C-9AE5-4A71292E0730}">
      <text>
        <r>
          <rPr>
            <b/>
            <sz val="9"/>
            <color indexed="81"/>
            <rFont val="Tahoma"/>
            <family val="2"/>
          </rPr>
          <t xml:space="preserve">ÂU CƠ </t>
        </r>
      </text>
    </comment>
    <comment ref="G23" authorId="0" shapeId="0" xr:uid="{302E7C21-3676-4C36-A6C6-0EDF8823770A}">
      <text>
        <r>
          <rPr>
            <b/>
            <sz val="9"/>
            <color indexed="81"/>
            <rFont val="Tahoma"/>
            <family val="2"/>
          </rPr>
          <t xml:space="preserve">ÂU CƠ </t>
        </r>
      </text>
    </comment>
    <comment ref="I23" authorId="0" shapeId="0" xr:uid="{C1EC69B9-0715-4631-A637-4426632F9A65}">
      <text>
        <r>
          <rPr>
            <b/>
            <sz val="9"/>
            <color indexed="81"/>
            <rFont val="Tahoma"/>
            <family val="2"/>
          </rPr>
          <t>P505-AC</t>
        </r>
      </text>
    </comment>
    <comment ref="K23" authorId="0" shapeId="0" xr:uid="{632939E2-914C-40DD-8C88-055DE8D24981}">
      <text>
        <r>
          <rPr>
            <b/>
            <sz val="9"/>
            <color indexed="81"/>
            <rFont val="Tahoma"/>
            <family val="2"/>
          </rPr>
          <t>Tối T2 hoặc 3</t>
        </r>
      </text>
    </comment>
    <comment ref="M23" authorId="0" shapeId="0" xr:uid="{D63AE006-FEA5-4063-B7F1-C0CAFE13D4D8}">
      <text>
        <r>
          <rPr>
            <b/>
            <sz val="9"/>
            <color indexed="81"/>
            <rFont val="Tahoma"/>
            <family val="2"/>
          </rPr>
          <t>Tối T2 hoặc 3</t>
        </r>
      </text>
    </comment>
    <comment ref="C24" authorId="0" shapeId="0" xr:uid="{C2411FBA-796D-416E-93E5-42D8F4D8380F}">
      <text>
        <r>
          <rPr>
            <b/>
            <sz val="9"/>
            <color indexed="81"/>
            <rFont val="Tahoma"/>
            <family val="2"/>
          </rPr>
          <t>TRỪ THÚ 5 TIẾT 7-8</t>
        </r>
      </text>
    </comment>
    <comment ref="F24" authorId="0" shapeId="0" xr:uid="{88DE5CB9-6D0B-47D1-BA9A-6B3FF92FBA80}">
      <text>
        <r>
          <rPr>
            <b/>
            <sz val="9"/>
            <color indexed="81"/>
            <rFont val="Tahoma"/>
            <family val="2"/>
          </rPr>
          <t>Dân</t>
        </r>
      </text>
    </comment>
    <comment ref="J24" authorId="0" shapeId="0" xr:uid="{C2BBF690-8DE3-4741-BC8B-5FBC42DAA207}">
      <text>
        <r>
          <rPr>
            <b/>
            <sz val="9"/>
            <color indexed="81"/>
            <rFont val="Tahoma"/>
            <family val="2"/>
          </rPr>
          <t>NGUYÊN</t>
        </r>
      </text>
    </comment>
    <comment ref="N25" authorId="0" shapeId="0" xr:uid="{8650DDB2-1982-4A92-9EE7-15E7CCE5FBF4}">
      <text>
        <r>
          <rPr>
            <b/>
            <sz val="9"/>
            <color indexed="81"/>
            <rFont val="Tahoma"/>
            <family val="2"/>
          </rPr>
          <t>TRỪ T4&amp;5</t>
        </r>
      </text>
    </comment>
    <comment ref="I26" authorId="0" shapeId="0" xr:uid="{B008CC5C-E6F6-4867-8E71-1D924D558516}">
      <text>
        <r>
          <rPr>
            <b/>
            <sz val="9"/>
            <color indexed="81"/>
            <rFont val="Tahoma"/>
            <family val="2"/>
          </rPr>
          <t>412-AB2</t>
        </r>
      </text>
    </comment>
    <comment ref="Q28" authorId="0" shapeId="0" xr:uid="{2EE59218-9AB5-4E04-9929-69616A37D78C}">
      <text>
        <r>
          <rPr>
            <b/>
            <sz val="9"/>
            <color indexed="81"/>
            <rFont val="Tahoma"/>
            <family val="2"/>
          </rPr>
          <t>JP03TL_KS1A_01</t>
        </r>
      </text>
    </comment>
    <comment ref="J31" authorId="0" shapeId="0" xr:uid="{2AB99342-86EF-431A-A33D-E94B1A27EC89}">
      <text>
        <r>
          <rPr>
            <b/>
            <sz val="9"/>
            <color indexed="81"/>
            <rFont val="Tahoma"/>
            <family val="2"/>
          </rPr>
          <t>TRỪ CT4</t>
        </r>
      </text>
    </comment>
    <comment ref="K31" authorId="0" shapeId="0" xr:uid="{16D60A19-92B7-48B4-8CA0-E1FFCC372DDB}">
      <text>
        <r>
          <rPr>
            <b/>
            <sz val="9"/>
            <color indexed="81"/>
            <rFont val="Tahoma"/>
            <family val="2"/>
          </rPr>
          <t>HR8</t>
        </r>
      </text>
    </comment>
    <comment ref="C33" authorId="0" shapeId="0" xr:uid="{24323DA3-DD90-4F53-97B7-BB8FC95540E0}">
      <text>
        <r>
          <rPr>
            <b/>
            <sz val="9"/>
            <color indexed="81"/>
            <rFont val="Tahoma"/>
            <family val="2"/>
          </rPr>
          <t>TRỪ T2- AC</t>
        </r>
      </text>
    </comment>
    <comment ref="F33" authorId="0" shapeId="0" xr:uid="{FB6EE807-1817-479B-AA9F-BE711D088DED}">
      <text>
        <r>
          <rPr>
            <b/>
            <sz val="9"/>
            <color indexed="81"/>
            <rFont val="Tahoma"/>
            <family val="2"/>
          </rPr>
          <t>Dân</t>
        </r>
      </text>
    </comment>
    <comment ref="K35" authorId="0" shapeId="0" xr:uid="{08C9FA0A-E942-4884-89B5-A04D8A995633}">
      <text>
        <r>
          <rPr>
            <b/>
            <sz val="9"/>
            <color indexed="81"/>
            <rFont val="Tahoma"/>
            <family val="2"/>
          </rPr>
          <t>THỨ 5-AB</t>
        </r>
      </text>
    </comment>
    <comment ref="E36" authorId="0" shapeId="0" xr:uid="{04B93DB3-0A54-48DF-8A98-FB2779E738B7}">
      <text>
        <r>
          <rPr>
            <b/>
            <sz val="9"/>
            <color indexed="81"/>
            <rFont val="Tahoma"/>
            <family val="2"/>
          </rPr>
          <t>ÂU CƠ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Tahoma"/>
            <family val="2"/>
          </rPr>
          <t>TRỪ THÚ 5 TIẾT 7-8</t>
        </r>
      </text>
    </comment>
    <comment ref="I36" authorId="0" shapeId="0" xr:uid="{9350F548-0C02-4F06-B242-A391A28D30E2}">
      <text>
        <r>
          <rPr>
            <b/>
            <sz val="9"/>
            <color indexed="81"/>
            <rFont val="Tahoma"/>
            <family val="2"/>
          </rPr>
          <t>ÂU CƠ</t>
        </r>
      </text>
    </comment>
    <comment ref="D39" authorId="0" shapeId="0" xr:uid="{6E879BE5-FA08-420B-8B3E-A405026F68A9}">
      <text>
        <r>
          <rPr>
            <b/>
            <sz val="9"/>
            <color indexed="81"/>
            <rFont val="Tahoma"/>
            <family val="2"/>
          </rPr>
          <t>ÂU CƠ</t>
        </r>
      </text>
    </comment>
    <comment ref="C45" authorId="0" shapeId="0" xr:uid="{CBA0B70D-ED25-42A1-B6F2-658283B7F6C5}">
      <text>
        <r>
          <rPr>
            <b/>
            <sz val="9"/>
            <color indexed="81"/>
            <rFont val="Tahoma"/>
            <family val="2"/>
          </rPr>
          <t>TRỪ ST6</t>
        </r>
      </text>
    </comment>
    <comment ref="R46" authorId="0" shapeId="0" xr:uid="{CF373FF1-46A7-47EF-BD86-2183DD763A23}">
      <text>
        <r>
          <rPr>
            <b/>
            <sz val="9"/>
            <color indexed="81"/>
            <rFont val="Tahoma"/>
            <family val="2"/>
          </rPr>
          <t>Nhu</t>
        </r>
      </text>
    </comment>
    <comment ref="S46" authorId="0" shapeId="0" xr:uid="{DF1C5DA8-CE28-482E-902A-1581BC640ABF}">
      <text>
        <r>
          <rPr>
            <b/>
            <sz val="9"/>
            <color indexed="81"/>
            <rFont val="Tahoma"/>
            <family val="2"/>
          </rPr>
          <t>TL39 - K1-PC51+TV46</t>
        </r>
      </text>
    </comment>
    <comment ref="X46" authorId="0" shapeId="0" xr:uid="{C62CA8EB-BC56-4DED-B7F4-A96AE406B9C6}">
      <text>
        <r>
          <rPr>
            <b/>
            <sz val="9"/>
            <color indexed="81"/>
            <rFont val="Tahoma"/>
            <family val="2"/>
          </rPr>
          <t>Nhu</t>
        </r>
      </text>
    </comment>
    <comment ref="D47" authorId="0" shapeId="0" xr:uid="{C2A857EE-3E13-499B-B047-86F6907332B7}">
      <text>
        <r>
          <rPr>
            <b/>
            <sz val="9"/>
            <color indexed="81"/>
            <rFont val="Tahoma"/>
            <family val="2"/>
          </rPr>
          <t>Chỉ xếp T4</t>
        </r>
      </text>
    </comment>
    <comment ref="K47" authorId="0" shapeId="0" xr:uid="{FF5D4F35-07BF-4F6A-888E-A8854E9BAF9A}">
      <text>
        <r>
          <rPr>
            <b/>
            <sz val="9"/>
            <color indexed="81"/>
            <rFont val="Tahoma"/>
            <family val="2"/>
          </rPr>
          <t xml:space="preserve">ÂU CƠ </t>
        </r>
      </text>
    </comment>
    <comment ref="D48" authorId="0" shapeId="0" xr:uid="{FB3614D6-BBA9-4E3F-979E-0D21434F21DF}">
      <text>
        <r>
          <rPr>
            <b/>
            <sz val="9"/>
            <color indexed="81"/>
            <rFont val="Tahoma"/>
            <family val="2"/>
          </rPr>
          <t>T2,4,5</t>
        </r>
      </text>
    </comment>
    <comment ref="I51" authorId="0" shapeId="0" xr:uid="{8E60439B-787E-45A3-9BD3-9F9954D1EAFF}">
      <text>
        <r>
          <rPr>
            <b/>
            <sz val="9"/>
            <color indexed="81"/>
            <rFont val="Tahoma"/>
            <family val="2"/>
          </rPr>
          <t>E665 - GV không làm lịch</t>
        </r>
      </text>
    </comment>
    <comment ref="G52" authorId="0" shapeId="0" xr:uid="{3638669D-5DD8-47EA-89B8-2704935903D3}">
      <text>
        <r>
          <rPr>
            <b/>
            <sz val="9"/>
            <color indexed="81"/>
            <rFont val="Tahoma"/>
            <family val="2"/>
          </rPr>
          <t xml:space="preserve">ÂU CƠ </t>
        </r>
      </text>
    </comment>
    <comment ref="X52" authorId="0" shapeId="0" xr:uid="{B95DD9AB-0BF5-45E4-B980-C56BBD9E5B33}">
      <text>
        <r>
          <rPr>
            <b/>
            <sz val="9"/>
            <color indexed="81"/>
            <rFont val="Tahoma"/>
            <family val="2"/>
          </rPr>
          <t>Nhu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Nguyễn Thị Trang</author>
  </authors>
  <commentList>
    <comment ref="D5" authorId="0" shapeId="0" xr:uid="{56DB9E6A-B8AC-4C7A-A6A6-D8694C552C3C}">
      <text>
        <r>
          <rPr>
            <b/>
            <sz val="9"/>
            <color indexed="81"/>
            <rFont val="Tahoma"/>
            <family val="2"/>
          </rPr>
          <t>Sáng T2 &amp; T5</t>
        </r>
      </text>
    </comment>
    <comment ref="C6" authorId="0" shapeId="0" xr:uid="{839E7E07-08F9-4CB6-8AE8-E225F621238F}">
      <text>
        <r>
          <rPr>
            <b/>
            <sz val="9"/>
            <color indexed="81"/>
            <rFont val="Tahoma"/>
            <family val="2"/>
          </rPr>
          <t>TRỪ T2- AC</t>
        </r>
      </text>
    </comment>
    <comment ref="E8" authorId="0" shapeId="0" xr:uid="{1BFFCEAD-17BA-4BC1-B36C-90224BCD9BFE}">
      <text>
        <r>
          <rPr>
            <b/>
            <sz val="9"/>
            <color indexed="81"/>
            <rFont val="Tahoma"/>
            <family val="2"/>
          </rPr>
          <t>đổi lên tiết 1-2</t>
        </r>
      </text>
    </comment>
    <comment ref="F8" authorId="0" shapeId="0" xr:uid="{8116ADBE-C39D-4101-9433-3C0E326B6653}">
      <text>
        <r>
          <rPr>
            <b/>
            <sz val="9"/>
            <color indexed="81"/>
            <rFont val="Tahoma"/>
            <family val="2"/>
          </rPr>
          <t>TRỪ ST2</t>
        </r>
      </text>
    </comment>
    <comment ref="J8" authorId="0" shapeId="0" xr:uid="{1DD98363-5D18-4728-8772-69DD5D4BD539}">
      <text>
        <r>
          <rPr>
            <b/>
            <sz val="9"/>
            <color indexed="81"/>
            <rFont val="Tahoma"/>
            <family val="2"/>
          </rPr>
          <t>Trang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9" authorId="0" shapeId="0" xr:uid="{7DED67F5-CE26-4D97-BE57-D04EAF020BBD}">
      <text>
        <r>
          <rPr>
            <b/>
            <sz val="9"/>
            <color indexed="81"/>
            <rFont val="Tahoma"/>
            <family val="2"/>
          </rPr>
          <t>THỨ 3-AB</t>
        </r>
      </text>
    </comment>
    <comment ref="J10" authorId="0" shapeId="0" xr:uid="{D75A8CEE-AD48-46EA-903C-0F8AD8A1839A}">
      <text>
        <r>
          <rPr>
            <b/>
            <sz val="9"/>
            <color indexed="81"/>
            <rFont val="Tahoma"/>
            <family val="2"/>
          </rPr>
          <t>TRỪ CT4</t>
        </r>
      </text>
    </comment>
    <comment ref="E11" authorId="0" shapeId="0" xr:uid="{3C34EA57-256D-460C-9F6F-E1CCADB81CF4}">
      <text>
        <r>
          <rPr>
            <b/>
            <sz val="9"/>
            <color indexed="81"/>
            <rFont val="Tahoma"/>
            <family val="2"/>
          </rPr>
          <t>TRỪ THÚ 5 TIẾT 7-8</t>
        </r>
      </text>
    </comment>
    <comment ref="J11" authorId="0" shapeId="0" xr:uid="{F9EE4ED6-CAFA-4970-AB6A-971B7BDF0DA7}">
      <text>
        <r>
          <rPr>
            <b/>
            <sz val="9"/>
            <color indexed="81"/>
            <rFont val="Tahoma"/>
            <family val="2"/>
          </rPr>
          <t>TRANG</t>
        </r>
      </text>
    </comment>
    <comment ref="D12" authorId="0" shapeId="0" xr:uid="{001EE493-1B5C-4004-AD62-D8954DE1851D}">
      <text>
        <r>
          <rPr>
            <b/>
            <sz val="9"/>
            <color indexed="81"/>
            <rFont val="Tahoma"/>
            <family val="2"/>
          </rPr>
          <t>T2 cắt tiết-kết thúc</t>
        </r>
      </text>
    </comment>
    <comment ref="E12" authorId="0" shapeId="0" xr:uid="{EA8BDA7F-E584-458C-BAF0-5773C2BF9571}">
      <text>
        <r>
          <rPr>
            <b/>
            <sz val="9"/>
            <color indexed="81"/>
            <rFont val="Tahoma"/>
            <family val="2"/>
          </rPr>
          <t>ÂU Cơ</t>
        </r>
      </text>
    </comment>
    <comment ref="J13" authorId="0" shapeId="0" xr:uid="{AC96BD7A-4425-49F9-8F76-4DF2984D3420}">
      <text>
        <r>
          <rPr>
            <b/>
            <sz val="9"/>
            <color indexed="81"/>
            <rFont val="Tahoma"/>
            <family val="2"/>
          </rPr>
          <t>Trang</t>
        </r>
      </text>
    </comment>
    <comment ref="K13" authorId="0" shapeId="0" xr:uid="{F7EEB222-9160-4494-AD91-5DF56BD5DE19}">
      <text>
        <r>
          <rPr>
            <b/>
            <sz val="9"/>
            <color indexed="81"/>
            <rFont val="Tahoma"/>
            <family val="2"/>
          </rPr>
          <t>Tối T2 hoặc 3</t>
        </r>
      </text>
    </comment>
    <comment ref="N13" authorId="0" shapeId="0" xr:uid="{E0B834AC-8E31-4C25-9572-1CC118C1C6FE}">
      <text>
        <r>
          <rPr>
            <b/>
            <sz val="9"/>
            <color indexed="81"/>
            <rFont val="Tahoma"/>
            <family val="2"/>
          </rPr>
          <t>Trang</t>
        </r>
      </text>
    </comment>
    <comment ref="Q15" authorId="0" shapeId="0" xr:uid="{793218C1-00AB-4255-BE35-1E50BB5B4A27}">
      <text>
        <r>
          <rPr>
            <b/>
            <sz val="9"/>
            <color indexed="81"/>
            <rFont val="Tahoma"/>
            <family val="2"/>
          </rPr>
          <t>JP03TL_KS1A_01</t>
        </r>
      </text>
    </comment>
    <comment ref="D17" authorId="0" shapeId="0" xr:uid="{34F10300-933B-4A24-B093-C7355B503311}">
      <text>
        <r>
          <rPr>
            <b/>
            <sz val="9"/>
            <color indexed="81"/>
            <rFont val="Tahoma"/>
            <family val="2"/>
          </rPr>
          <t>Sáng T2 &amp; T5</t>
        </r>
      </text>
    </comment>
    <comment ref="F17" authorId="0" shapeId="0" xr:uid="{E240F2B4-ACF0-49DB-9F11-3401C595FEB0}">
      <text>
        <r>
          <rPr>
            <b/>
            <sz val="9"/>
            <color indexed="81"/>
            <rFont val="Tahoma"/>
            <family val="2"/>
          </rPr>
          <t>Dân</t>
        </r>
      </text>
    </comment>
    <comment ref="W17" authorId="0" shapeId="0" xr:uid="{CCEFC87D-E829-4671-92D7-4E03ACC930C9}">
      <text>
        <r>
          <rPr>
            <b/>
            <sz val="9"/>
            <color indexed="81"/>
            <rFont val="Tahoma"/>
            <family val="2"/>
          </rPr>
          <t>JP01TL_KS1A_01</t>
        </r>
      </text>
    </comment>
    <comment ref="D21" authorId="0" shapeId="0" xr:uid="{AA00150B-9300-46B8-BFE6-482F5AEEC034}">
      <text>
        <r>
          <rPr>
            <b/>
            <sz val="9"/>
            <color indexed="81"/>
            <rFont val="Tahoma"/>
            <family val="2"/>
          </rPr>
          <t>Tháng 12 Chỉ xếp T4</t>
        </r>
      </text>
    </comment>
    <comment ref="K21" authorId="0" shapeId="0" xr:uid="{BBF03FC0-B62F-4773-A2B0-38C152EB807B}">
      <text>
        <r>
          <rPr>
            <b/>
            <sz val="9"/>
            <color indexed="81"/>
            <rFont val="Tahoma"/>
            <family val="2"/>
          </rPr>
          <t xml:space="preserve">ÂU CƠ </t>
        </r>
      </text>
    </comment>
    <comment ref="G23" authorId="0" shapeId="0" xr:uid="{7DF4058F-E005-4675-B442-BFDC3CB49175}">
      <text>
        <r>
          <rPr>
            <b/>
            <sz val="9"/>
            <color indexed="81"/>
            <rFont val="Tahoma"/>
            <family val="2"/>
          </rPr>
          <t xml:space="preserve">ÂU CƠ </t>
        </r>
      </text>
    </comment>
    <comment ref="I23" authorId="0" shapeId="0" xr:uid="{87F648FE-17C5-4568-BE13-60A1372B377B}">
      <text>
        <r>
          <rPr>
            <b/>
            <sz val="9"/>
            <color indexed="81"/>
            <rFont val="Tahoma"/>
            <family val="2"/>
          </rPr>
          <t>P505-AC</t>
        </r>
      </text>
    </comment>
    <comment ref="M23" authorId="0" shapeId="0" xr:uid="{AEFFF850-C4BD-4FCE-9EC5-93850EED7A73}">
      <text>
        <r>
          <rPr>
            <b/>
            <sz val="9"/>
            <color indexed="81"/>
            <rFont val="Tahoma"/>
            <family val="2"/>
          </rPr>
          <t>Tối T2 hoặc 3</t>
        </r>
      </text>
    </comment>
    <comment ref="F24" authorId="0" shapeId="0" xr:uid="{40624E65-FFC4-4B25-986D-A39D49D89E89}">
      <text>
        <r>
          <rPr>
            <b/>
            <sz val="9"/>
            <color indexed="81"/>
            <rFont val="Tahoma"/>
            <family val="2"/>
          </rPr>
          <t>Dân</t>
        </r>
      </text>
    </comment>
    <comment ref="H24" authorId="0" shapeId="0" xr:uid="{E92A3F8C-7B5F-4006-9852-5714758E9CA1}">
      <text>
        <r>
          <rPr>
            <b/>
            <sz val="9"/>
            <color indexed="81"/>
            <rFont val="Tahoma"/>
            <family val="2"/>
          </rPr>
          <t>NGUYÊN</t>
        </r>
      </text>
    </comment>
    <comment ref="N25" authorId="0" shapeId="0" xr:uid="{A31D9776-DD3D-4DB5-AA84-6E1BC40C0C16}">
      <text>
        <r>
          <rPr>
            <b/>
            <sz val="9"/>
            <color indexed="81"/>
            <rFont val="Tahoma"/>
            <family val="2"/>
          </rPr>
          <t>TRỪ T4&amp;5</t>
        </r>
      </text>
    </comment>
    <comment ref="I26" authorId="0" shapeId="0" xr:uid="{6F6D445A-5FF3-42A1-AA30-D42716BBC571}">
      <text>
        <r>
          <rPr>
            <b/>
            <sz val="9"/>
            <color indexed="81"/>
            <rFont val="Tahoma"/>
            <family val="2"/>
          </rPr>
          <t>412-AB2</t>
        </r>
      </text>
    </comment>
    <comment ref="Q28" authorId="0" shapeId="0" xr:uid="{22C1BFA2-05DC-4B3E-8629-57C5643B0439}">
      <text>
        <r>
          <rPr>
            <b/>
            <sz val="9"/>
            <color indexed="81"/>
            <rFont val="Tahoma"/>
            <family val="2"/>
          </rPr>
          <t>JP03TL_KS1A_01</t>
        </r>
      </text>
    </comment>
    <comment ref="D30" authorId="0" shapeId="0" xr:uid="{6DE1D9C4-1121-4E13-926B-CF5CA7D28237}">
      <text>
        <r>
          <rPr>
            <b/>
            <sz val="9"/>
            <color indexed="81"/>
            <rFont val="Tahoma"/>
            <family val="2"/>
          </rPr>
          <t>Sáng T2 &amp; T5</t>
        </r>
      </text>
    </comment>
    <comment ref="D31" authorId="0" shapeId="0" xr:uid="{65A68524-F052-4135-853E-1BFE4AB2C65F}">
      <text>
        <r>
          <rPr>
            <b/>
            <sz val="9"/>
            <color indexed="81"/>
            <rFont val="Tahoma"/>
            <family val="2"/>
          </rPr>
          <t>Sáng T2 &amp; T5</t>
        </r>
      </text>
    </comment>
    <comment ref="C33" authorId="0" shapeId="0" xr:uid="{D77A50C3-B408-4B52-BAD8-9D530D3DE99F}">
      <text>
        <r>
          <rPr>
            <b/>
            <sz val="9"/>
            <color indexed="81"/>
            <rFont val="Tahoma"/>
            <family val="2"/>
          </rPr>
          <t>TRỪ T2- AC</t>
        </r>
      </text>
    </comment>
    <comment ref="F33" authorId="0" shapeId="0" xr:uid="{A2EC2FFA-77AC-488B-8F5B-B40030171629}">
      <text>
        <r>
          <rPr>
            <b/>
            <sz val="9"/>
            <color indexed="81"/>
            <rFont val="Tahoma"/>
            <family val="2"/>
          </rPr>
          <t>Dân</t>
        </r>
      </text>
    </comment>
    <comment ref="J34" authorId="0" shapeId="0" xr:uid="{82421C5D-6528-48C9-A1FA-0204A01F011F}">
      <text>
        <r>
          <rPr>
            <b/>
            <sz val="9"/>
            <color indexed="81"/>
            <rFont val="Tahoma"/>
            <family val="2"/>
          </rPr>
          <t>TRỪ CT4</t>
        </r>
      </text>
    </comment>
    <comment ref="D36" authorId="0" shapeId="0" xr:uid="{87006A61-E1D0-4661-BCD2-72AD08665172}">
      <text>
        <r>
          <rPr>
            <b/>
            <sz val="9"/>
            <color indexed="81"/>
            <rFont val="Tahoma"/>
            <family val="2"/>
          </rPr>
          <t>Sáng T2 &amp; T5</t>
        </r>
      </text>
    </comment>
    <comment ref="E36" authorId="0" shapeId="0" xr:uid="{37F6FA72-29E3-4068-9168-378930C646BA}">
      <text>
        <r>
          <rPr>
            <b/>
            <sz val="9"/>
            <color indexed="81"/>
            <rFont val="Tahoma"/>
            <family val="2"/>
          </rPr>
          <t>ÂU CƠ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Tahoma"/>
            <family val="2"/>
          </rPr>
          <t>TRỪ THÚ 5 TIẾT 7-8</t>
        </r>
      </text>
    </comment>
    <comment ref="D37" authorId="0" shapeId="0" xr:uid="{EBE32ABB-AD46-4C94-B6AB-8314CE9CD41F}">
      <text>
        <r>
          <rPr>
            <b/>
            <sz val="9"/>
            <color indexed="81"/>
            <rFont val="Tahoma"/>
            <family val="2"/>
          </rPr>
          <t>Sáng T2 &amp; T5</t>
        </r>
      </text>
    </comment>
    <comment ref="K38" authorId="0" shapeId="0" xr:uid="{C9AFB1E4-3308-463D-A058-773E914BD125}">
      <text>
        <r>
          <rPr>
            <b/>
            <sz val="9"/>
            <color indexed="81"/>
            <rFont val="Tahoma"/>
            <family val="2"/>
          </rPr>
          <t>THỨ 5-AB</t>
        </r>
      </text>
    </comment>
    <comment ref="I39" authorId="0" shapeId="0" xr:uid="{F9115505-E974-4004-A1A2-F0EED7D49752}">
      <text>
        <r>
          <rPr>
            <b/>
            <sz val="9"/>
            <color indexed="81"/>
            <rFont val="Tahoma"/>
            <family val="2"/>
          </rPr>
          <t>ÂU CƠ</t>
        </r>
      </text>
    </comment>
    <comment ref="L39" authorId="0" shapeId="0" xr:uid="{24704EC4-7CA1-4543-B35F-F1DB74C4347F}">
      <text>
        <r>
          <rPr>
            <b/>
            <sz val="9"/>
            <color indexed="81"/>
            <rFont val="Tahoma"/>
            <family val="2"/>
          </rPr>
          <t>P505-AC</t>
        </r>
      </text>
    </comment>
    <comment ref="C44" authorId="0" shapeId="0" xr:uid="{F0E92F4D-7DF8-40AA-BA28-4E9113CED50D}">
      <text>
        <r>
          <rPr>
            <b/>
            <sz val="9"/>
            <color indexed="81"/>
            <rFont val="Tahoma"/>
            <family val="2"/>
          </rPr>
          <t>P503-AC</t>
        </r>
      </text>
    </comment>
    <comment ref="C45" authorId="0" shapeId="0" xr:uid="{AE2392FC-D502-4B17-9DC2-A4D08705AE97}">
      <text>
        <r>
          <rPr>
            <b/>
            <sz val="9"/>
            <color indexed="81"/>
            <rFont val="Tahoma"/>
            <family val="2"/>
          </rPr>
          <t>TRỪ ST6</t>
        </r>
      </text>
    </comment>
    <comment ref="K45" authorId="0" shapeId="0" xr:uid="{8BEE98C5-A220-4171-BB6B-2656EF3CAE4E}">
      <text>
        <r>
          <rPr>
            <b/>
            <sz val="9"/>
            <color indexed="81"/>
            <rFont val="Tahoma"/>
            <family val="2"/>
          </rPr>
          <t>P402-AC</t>
        </r>
      </text>
    </comment>
    <comment ref="D46" authorId="0" shapeId="0" xr:uid="{CAC27E53-6518-4DC6-8230-BFB96FA99C7A}">
      <text>
        <r>
          <rPr>
            <b/>
            <sz val="9"/>
            <color indexed="81"/>
            <rFont val="Tahoma"/>
            <family val="2"/>
          </rPr>
          <t>Sáng T3 và T6</t>
        </r>
      </text>
    </comment>
    <comment ref="X46" authorId="0" shapeId="0" xr:uid="{F049C79E-4CE2-42AF-8601-64A2FB345D55}">
      <text>
        <r>
          <rPr>
            <b/>
            <sz val="9"/>
            <color indexed="81"/>
            <rFont val="Tahoma"/>
            <family val="2"/>
          </rPr>
          <t>Nhu</t>
        </r>
      </text>
    </comment>
    <comment ref="D47" authorId="0" shapeId="0" xr:uid="{9B5A620D-64DF-463B-B2C4-06E8AD223F64}">
      <text>
        <r>
          <rPr>
            <b/>
            <sz val="9"/>
            <color indexed="81"/>
            <rFont val="Tahoma"/>
            <family val="2"/>
          </rPr>
          <t>Chỉ xếp T4</t>
        </r>
      </text>
    </comment>
    <comment ref="K47" authorId="0" shapeId="0" xr:uid="{9970A370-30C6-458B-B299-3CF1E6031EDC}">
      <text>
        <r>
          <rPr>
            <b/>
            <sz val="9"/>
            <color indexed="81"/>
            <rFont val="Tahoma"/>
            <family val="2"/>
          </rPr>
          <t xml:space="preserve">ÂU CƠ </t>
        </r>
      </text>
    </comment>
    <comment ref="D48" authorId="0" shapeId="0" xr:uid="{7E0966C2-16D9-4C33-AEC6-2DD47C451C14}">
      <text>
        <r>
          <rPr>
            <b/>
            <sz val="9"/>
            <color indexed="81"/>
            <rFont val="Tahoma"/>
            <family val="2"/>
          </rPr>
          <t>T2,4,5</t>
        </r>
      </text>
    </comment>
    <comment ref="I48" authorId="0" shapeId="0" xr:uid="{439E2041-EC9C-424E-8628-BB999D605FCF}">
      <text>
        <r>
          <rPr>
            <b/>
            <sz val="9"/>
            <color indexed="81"/>
            <rFont val="Tahoma"/>
            <family val="2"/>
          </rPr>
          <t>P304</t>
        </r>
      </text>
    </comment>
    <comment ref="E50" authorId="0" shapeId="0" xr:uid="{ECCEB0BF-10B5-4669-8FA4-663C541A7BD6}">
      <text>
        <r>
          <rPr>
            <b/>
            <sz val="9"/>
            <color indexed="81"/>
            <rFont val="Tahoma"/>
            <family val="2"/>
          </rPr>
          <t>411-AB2</t>
        </r>
      </text>
    </comment>
    <comment ref="I52" authorId="0" shapeId="0" xr:uid="{BB3D39BD-EF74-4241-8897-E8BC87EDC36D}">
      <text>
        <r>
          <rPr>
            <b/>
            <sz val="9"/>
            <color indexed="81"/>
            <rFont val="Tahoma"/>
            <family val="2"/>
          </rPr>
          <t xml:space="preserve">ÂU CƠ 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Nguyễn Thị Trang</author>
  </authors>
  <commentList>
    <comment ref="D5" authorId="0" shapeId="0" xr:uid="{3E5AB130-72D9-4187-BC27-2159898AA3FA}">
      <text>
        <r>
          <rPr>
            <b/>
            <sz val="9"/>
            <color indexed="81"/>
            <rFont val="Tahoma"/>
            <family val="2"/>
          </rPr>
          <t>NHẬN TỪ THẦY NGUYÊN</t>
        </r>
      </text>
    </comment>
    <comment ref="E7" authorId="0" shapeId="0" xr:uid="{A46310EB-02D5-4D61-BB97-7D9F3B1304F6}">
      <text>
        <r>
          <rPr>
            <b/>
            <sz val="9"/>
            <color indexed="81"/>
            <rFont val="Tahoma"/>
            <family val="2"/>
          </rPr>
          <t>P404 Ấp bắc</t>
        </r>
      </text>
    </comment>
    <comment ref="I7" authorId="0" shapeId="0" xr:uid="{7CE8F5A9-3BEC-43F5-85C5-A3A929E0DE45}">
      <text>
        <r>
          <rPr>
            <b/>
            <sz val="9"/>
            <color indexed="81"/>
            <rFont val="Tahoma"/>
            <family val="2"/>
          </rPr>
          <t>P402</t>
        </r>
      </text>
    </comment>
    <comment ref="K9" authorId="0" shapeId="0" xr:uid="{DB415C66-DF18-4C75-B653-A9BF73E544E5}">
      <text>
        <r>
          <rPr>
            <b/>
            <sz val="9"/>
            <color indexed="81"/>
            <rFont val="Tahoma"/>
            <family val="2"/>
          </rPr>
          <t>AB</t>
        </r>
      </text>
    </comment>
    <comment ref="G11" authorId="0" shapeId="0" xr:uid="{E53466A8-CEA5-4F57-B8F3-70AE513EA1E1}">
      <text>
        <r>
          <rPr>
            <b/>
            <sz val="9"/>
            <color indexed="81"/>
            <rFont val="Tahoma"/>
            <family val="2"/>
          </rPr>
          <t>Âu Cơ</t>
        </r>
      </text>
    </comment>
    <comment ref="I11" authorId="0" shapeId="0" xr:uid="{D7ADAFD9-B22D-4485-AC10-DD3B935A3C5B}">
      <text>
        <r>
          <rPr>
            <b/>
            <sz val="9"/>
            <color indexed="81"/>
            <rFont val="Tahoma"/>
            <family val="2"/>
          </rPr>
          <t>P.405-AC</t>
        </r>
      </text>
    </comment>
    <comment ref="J11" authorId="0" shapeId="0" xr:uid="{F625A668-1C83-4F93-A516-2F7800597566}">
      <text>
        <r>
          <rPr>
            <b/>
            <sz val="9"/>
            <color indexed="81"/>
            <rFont val="Tahoma"/>
            <family val="2"/>
          </rPr>
          <t>HỌC Ở AC</t>
        </r>
      </text>
    </comment>
    <comment ref="K11" authorId="0" shapeId="0" xr:uid="{9CC5E54D-B23D-482F-829B-0866A1BFA5AC}">
      <text>
        <r>
          <rPr>
            <b/>
            <sz val="9"/>
            <color indexed="81"/>
            <rFont val="Tahoma"/>
            <family val="2"/>
          </rPr>
          <t>P304-AC</t>
        </r>
      </text>
    </comment>
    <comment ref="G13" authorId="0" shapeId="0" xr:uid="{10B47D60-F0F3-4FAC-8B1C-AA82675F0BB9}">
      <text>
        <r>
          <rPr>
            <b/>
            <sz val="9"/>
            <color indexed="81"/>
            <rFont val="Tahoma"/>
            <family val="2"/>
          </rPr>
          <t>302 AB1</t>
        </r>
      </text>
    </comment>
    <comment ref="H13" authorId="0" shapeId="0" xr:uid="{D6E869CB-789D-42E3-90EB-34638D4153ED}">
      <text>
        <r>
          <rPr>
            <b/>
            <sz val="9"/>
            <color indexed="81"/>
            <rFont val="Tahoma"/>
            <family val="2"/>
          </rPr>
          <t>HỌC Ở AB</t>
        </r>
      </text>
    </comment>
    <comment ref="Q15" authorId="0" shapeId="0" xr:uid="{349D360B-6EBB-42BE-9C81-ACC8D415A6E3}">
      <text>
        <r>
          <rPr>
            <b/>
            <sz val="9"/>
            <color indexed="81"/>
            <rFont val="Tahoma"/>
            <family val="2"/>
          </rPr>
          <t>JP03TL_KS1A_01</t>
        </r>
      </text>
    </comment>
    <comment ref="W17" authorId="0" shapeId="0" xr:uid="{E223B650-DD9E-4EC9-A467-4699E3594E68}">
      <text>
        <r>
          <rPr>
            <b/>
            <sz val="9"/>
            <color indexed="81"/>
            <rFont val="Tahoma"/>
            <family val="2"/>
          </rPr>
          <t>JP01TL_KS1A_01</t>
        </r>
      </text>
    </comment>
    <comment ref="C18" authorId="0" shapeId="0" xr:uid="{F1028144-72DF-46A4-8F5C-CFF59E69990B}">
      <text>
        <r>
          <rPr>
            <b/>
            <sz val="12"/>
            <color indexed="81"/>
            <rFont val="Tahoma"/>
            <family val="2"/>
          </rPr>
          <t>chỉ xép tiết 1-2</t>
        </r>
      </text>
    </comment>
    <comment ref="F18" authorId="0" shapeId="0" xr:uid="{2B1CF4C1-1271-496D-9621-3BD7008CA921}">
      <text>
        <r>
          <rPr>
            <b/>
            <sz val="9"/>
            <color indexed="81"/>
            <rFont val="Tahoma"/>
            <family val="2"/>
          </rPr>
          <t>NHẬN TỪ THẦY NGUYÊN</t>
        </r>
      </text>
    </comment>
    <comment ref="H21" authorId="0" shapeId="0" xr:uid="{4C6A1DA6-BA77-4523-A6E8-C0557DE322D5}">
      <text>
        <r>
          <rPr>
            <b/>
            <sz val="9"/>
            <color indexed="81"/>
            <rFont val="Tahoma"/>
            <family val="2"/>
          </rPr>
          <t>NHẬN LẠI TỪ THÀY NGUYÊN</t>
        </r>
      </text>
    </comment>
    <comment ref="N21" authorId="0" shapeId="0" xr:uid="{2B4739A2-3474-4494-8581-A02D35CABFEE}">
      <text>
        <r>
          <rPr>
            <b/>
            <sz val="9"/>
            <color indexed="81"/>
            <rFont val="Tahoma"/>
            <family val="2"/>
          </rPr>
          <t>NHẬN LẠI TỪ THÀY NGUYÊN</t>
        </r>
      </text>
    </comment>
    <comment ref="C22" authorId="0" shapeId="0" xr:uid="{ADF7FFEB-66FE-4FCB-9AAE-30029F264528}">
      <text>
        <r>
          <rPr>
            <b/>
            <sz val="9"/>
            <color indexed="81"/>
            <rFont val="Tahoma"/>
            <family val="2"/>
          </rPr>
          <t>chỉ xếp thứ 4</t>
        </r>
      </text>
    </comment>
    <comment ref="C23" authorId="0" shapeId="0" xr:uid="{631CBF20-9D43-4C87-9069-1F6E1267349E}">
      <text>
        <r>
          <rPr>
            <b/>
            <sz val="9"/>
            <color indexed="81"/>
            <rFont val="Tahoma"/>
            <family val="2"/>
          </rPr>
          <t>405-AC- chỉ tiết 1-2</t>
        </r>
      </text>
    </comment>
    <comment ref="D23" authorId="0" shapeId="0" xr:uid="{908A2252-55D9-45AE-9105-7E8D54FE7083}">
      <text>
        <r>
          <rPr>
            <b/>
            <sz val="9"/>
            <color indexed="81"/>
            <rFont val="Tahoma"/>
            <family val="2"/>
          </rPr>
          <t>P405</t>
        </r>
      </text>
    </comment>
    <comment ref="G23" authorId="0" shapeId="0" xr:uid="{DDFEE752-4D4B-4BAA-B6DB-346E7A47E134}">
      <text>
        <r>
          <rPr>
            <b/>
            <sz val="9"/>
            <color indexed="81"/>
            <rFont val="Tahoma"/>
            <family val="2"/>
          </rPr>
          <t>AB</t>
        </r>
      </text>
    </comment>
    <comment ref="I24" authorId="0" shapeId="0" xr:uid="{F07B8CE7-5622-415B-A7C8-574D8EAA9651}">
      <text>
        <r>
          <rPr>
            <b/>
            <sz val="9"/>
            <color indexed="81"/>
            <rFont val="Tahoma"/>
            <family val="2"/>
          </rPr>
          <t>P505-AC</t>
        </r>
      </text>
    </comment>
    <comment ref="N25" authorId="0" shapeId="0" xr:uid="{0AB8513A-8089-468A-8119-9DD6DB66C7E3}">
      <text>
        <r>
          <rPr>
            <b/>
            <sz val="9"/>
            <color indexed="81"/>
            <rFont val="Tahoma"/>
            <family val="2"/>
          </rPr>
          <t>TRỪ T4&amp;5</t>
        </r>
      </text>
    </comment>
    <comment ref="M26" authorId="0" shapeId="0" xr:uid="{B80F98EA-256B-4A9C-A83B-D3086F60078C}">
      <text>
        <r>
          <rPr>
            <b/>
            <sz val="9"/>
            <color indexed="81"/>
            <rFont val="Tahoma"/>
            <family val="2"/>
          </rPr>
          <t xml:space="preserve">ÂU CƠ </t>
        </r>
      </text>
    </comment>
    <comment ref="Q28" authorId="0" shapeId="0" xr:uid="{F50F6DA2-2D99-4069-8650-C365C773F0ED}">
      <text>
        <r>
          <rPr>
            <b/>
            <sz val="9"/>
            <color indexed="81"/>
            <rFont val="Tahoma"/>
            <family val="2"/>
          </rPr>
          <t>JP03TL_KS1A_01</t>
        </r>
      </text>
    </comment>
    <comment ref="K31" authorId="0" shapeId="0" xr:uid="{7262A38C-BDE6-4130-9290-5FFD3BFC38F0}">
      <text>
        <r>
          <rPr>
            <b/>
            <sz val="9"/>
            <color indexed="81"/>
            <rFont val="Tahoma"/>
            <family val="2"/>
          </rPr>
          <t>AB</t>
        </r>
      </text>
    </comment>
    <comment ref="E32" authorId="0" shapeId="0" xr:uid="{88B81493-B569-495C-AD40-7E29DA35B5C2}">
      <text>
        <r>
          <rPr>
            <b/>
            <sz val="9"/>
            <color indexed="81"/>
            <rFont val="Tahoma"/>
            <family val="2"/>
          </rPr>
          <t>Ấp bắc</t>
        </r>
      </text>
    </comment>
    <comment ref="E33" authorId="0" shapeId="0" xr:uid="{F9B0C5E2-BE56-4473-AE0C-F043E35D2638}">
      <text>
        <r>
          <rPr>
            <b/>
            <sz val="9"/>
            <color indexed="81"/>
            <rFont val="Tahoma"/>
            <family val="2"/>
          </rPr>
          <t>Ấp bắc</t>
        </r>
      </text>
    </comment>
    <comment ref="I33" authorId="0" shapeId="0" xr:uid="{DF132625-7D41-4D0E-AB79-B2FFE54BBEC1}">
      <text>
        <r>
          <rPr>
            <b/>
            <sz val="9"/>
            <color indexed="81"/>
            <rFont val="Tahoma"/>
            <family val="2"/>
          </rPr>
          <t>P403-AB1</t>
        </r>
      </text>
    </comment>
    <comment ref="K33" authorId="0" shapeId="0" xr:uid="{9472102C-A521-4493-A668-31756BA1173F}">
      <text>
        <r>
          <rPr>
            <b/>
            <sz val="9"/>
            <color indexed="81"/>
            <rFont val="Tahoma"/>
            <family val="2"/>
          </rPr>
          <t>AC</t>
        </r>
      </text>
    </comment>
    <comment ref="G35" authorId="0" shapeId="0" xr:uid="{4F93560F-56B9-4647-98FD-152D3506DA67}">
      <text>
        <r>
          <rPr>
            <b/>
            <sz val="9"/>
            <color indexed="81"/>
            <rFont val="Tahoma"/>
            <family val="2"/>
          </rPr>
          <t>Âu Cơ</t>
        </r>
      </text>
    </comment>
    <comment ref="J36" authorId="0" shapeId="0" xr:uid="{5B356AB0-15E2-4AFC-815F-ECEC65CEF331}">
      <text>
        <r>
          <rPr>
            <b/>
            <sz val="9"/>
            <color indexed="81"/>
            <rFont val="Tahoma"/>
            <family val="2"/>
          </rPr>
          <t>HỌC Ở AC</t>
        </r>
      </text>
    </comment>
    <comment ref="K36" authorId="0" shapeId="0" xr:uid="{FBA613C5-1797-46A8-A4C1-F954C659EE04}">
      <text>
        <r>
          <rPr>
            <b/>
            <sz val="9"/>
            <color indexed="81"/>
            <rFont val="Tahoma"/>
            <family val="2"/>
          </rPr>
          <t>AC</t>
        </r>
      </text>
    </comment>
    <comment ref="I37" authorId="0" shapeId="0" xr:uid="{1D47AD4D-F786-4B8E-8BC4-E3BB1259B54B}">
      <text>
        <r>
          <rPr>
            <b/>
            <sz val="9"/>
            <color indexed="81"/>
            <rFont val="Tahoma"/>
            <family val="2"/>
          </rPr>
          <t>P403-AB1</t>
        </r>
      </text>
    </comment>
    <comment ref="J39" authorId="0" shapeId="0" xr:uid="{3CAA84F8-338B-4FB3-8783-87CC834D8336}">
      <text>
        <r>
          <rPr>
            <b/>
            <sz val="9"/>
            <color indexed="81"/>
            <rFont val="Tahoma"/>
            <family val="2"/>
          </rPr>
          <t>HỌC Ở AB</t>
        </r>
      </text>
    </comment>
    <comment ref="C44" authorId="0" shapeId="0" xr:uid="{692C064C-5CC7-4455-83E2-50243414DA1A}">
      <text>
        <r>
          <rPr>
            <b/>
            <sz val="12"/>
            <color indexed="81"/>
            <rFont val="Tahoma"/>
            <family val="2"/>
          </rPr>
          <t>chỉ xép tiết 1-2</t>
        </r>
      </text>
    </comment>
    <comment ref="E46" authorId="0" shapeId="0" xr:uid="{893C243B-A946-4202-A8CA-44E04BD8BF3E}">
      <text>
        <r>
          <rPr>
            <b/>
            <sz val="9"/>
            <color indexed="81"/>
            <rFont val="Tahoma"/>
            <family val="2"/>
          </rPr>
          <t>AB</t>
        </r>
      </text>
    </comment>
    <comment ref="K47" authorId="0" shapeId="0" xr:uid="{12733F1B-9CE2-4D11-A775-B84C76DEDFC0}">
      <text>
        <r>
          <rPr>
            <b/>
            <sz val="9"/>
            <color indexed="81"/>
            <rFont val="Tahoma"/>
            <family val="2"/>
          </rPr>
          <t xml:space="preserve">ÂU CƠ </t>
        </r>
      </text>
    </comment>
    <comment ref="C48" authorId="0" shapeId="0" xr:uid="{E06422CF-9C6F-45FF-A82A-95CAE8649313}">
      <text>
        <r>
          <rPr>
            <b/>
            <sz val="9"/>
            <color indexed="81"/>
            <rFont val="Tahoma"/>
            <family val="2"/>
          </rPr>
          <t>chỉ xếp thứ 4</t>
        </r>
      </text>
    </comment>
    <comment ref="D49" authorId="0" shapeId="0" xr:uid="{68F014E4-46B1-4FE0-812D-ACA7BE81CB1A}">
      <text>
        <r>
          <rPr>
            <b/>
            <sz val="9"/>
            <color indexed="81"/>
            <rFont val="Tahoma"/>
            <family val="2"/>
          </rPr>
          <t>Sáng T2 &amp; T5</t>
        </r>
      </text>
    </comment>
    <comment ref="I49" authorId="0" shapeId="0" xr:uid="{C5DD23C5-DA1B-4E70-BCC9-2B2511CB5F70}">
      <text>
        <r>
          <rPr>
            <b/>
            <sz val="9"/>
            <color indexed="81"/>
            <rFont val="Tahoma"/>
            <family val="2"/>
          </rPr>
          <t xml:space="preserve">ÂU CƠ </t>
        </r>
      </text>
    </comment>
    <comment ref="C50" authorId="0" shapeId="0" xr:uid="{47B1DD99-8DDA-4B45-86EC-40054C5C8F59}">
      <text>
        <r>
          <rPr>
            <b/>
            <sz val="9"/>
            <color indexed="81"/>
            <rFont val="Tahoma"/>
            <family val="2"/>
          </rPr>
          <t>AC- chỉ tiết 1-2</t>
        </r>
      </text>
    </comment>
    <comment ref="I51" authorId="0" shapeId="0" xr:uid="{FF754166-16E9-4A11-861C-61290D182B2A}">
      <text>
        <r>
          <rPr>
            <b/>
            <sz val="9"/>
            <color indexed="81"/>
            <rFont val="Tahoma"/>
            <family val="2"/>
          </rPr>
          <t>AB</t>
        </r>
      </text>
    </comment>
  </commentList>
</comments>
</file>

<file path=xl/sharedStrings.xml><?xml version="1.0" encoding="utf-8"?>
<sst xmlns="http://schemas.openxmlformats.org/spreadsheetml/2006/main" count="1600" uniqueCount="303">
  <si>
    <t xml:space="preserve">  ĐÀO TẠO TRUNG TÂM LIÊN KẾT
</t>
  </si>
  <si>
    <t>NGÀY</t>
  </si>
  <si>
    <r>
      <t xml:space="preserve"> 1 - 2</t>
    </r>
    <r>
      <rPr>
        <b/>
        <sz val="15"/>
        <rFont val="Tahoma"/>
        <family val="2"/>
      </rPr>
      <t>(08h-09h30)</t>
    </r>
  </si>
  <si>
    <t>GV</t>
  </si>
  <si>
    <r>
      <t xml:space="preserve"> 3 - 4</t>
    </r>
    <r>
      <rPr>
        <b/>
        <sz val="15"/>
        <rFont val="Tahoma"/>
        <family val="2"/>
      </rPr>
      <t>(10h-11h30)</t>
    </r>
  </si>
  <si>
    <r>
      <t xml:space="preserve"> 5 - 6</t>
    </r>
    <r>
      <rPr>
        <b/>
        <sz val="15"/>
        <rFont val="Tahoma"/>
        <family val="2"/>
      </rPr>
      <t>(13h15-14h45)</t>
    </r>
  </si>
  <si>
    <r>
      <t xml:space="preserve"> 7 - 8</t>
    </r>
    <r>
      <rPr>
        <b/>
        <sz val="15"/>
        <rFont val="Tahoma"/>
        <family val="2"/>
      </rPr>
      <t>(15h15-16h45)</t>
    </r>
  </si>
  <si>
    <r>
      <t xml:space="preserve"> 9 - 10 </t>
    </r>
    <r>
      <rPr>
        <b/>
        <sz val="15"/>
        <rFont val="Tahoma"/>
        <family val="2"/>
      </rPr>
      <t>(17h30 - 19h)</t>
    </r>
  </si>
  <si>
    <r>
      <t xml:space="preserve"> 11 - 12</t>
    </r>
    <r>
      <rPr>
        <b/>
        <sz val="15"/>
        <rFont val="Tahoma"/>
        <family val="2"/>
      </rPr>
      <t>(19h30 - 21h)</t>
    </r>
  </si>
  <si>
    <r>
      <t xml:space="preserve"> 1 - 2 </t>
    </r>
    <r>
      <rPr>
        <b/>
        <sz val="15"/>
        <rFont val="Tahoma"/>
        <family val="2"/>
      </rPr>
      <t>(08h-09h30)</t>
    </r>
  </si>
  <si>
    <r>
      <t xml:space="preserve"> 3 - 4</t>
    </r>
    <r>
      <rPr>
        <b/>
        <sz val="16"/>
        <rFont val="Tahoma"/>
        <family val="2"/>
      </rPr>
      <t xml:space="preserve"> </t>
    </r>
    <r>
      <rPr>
        <b/>
        <sz val="15"/>
        <rFont val="Tahoma"/>
        <family val="2"/>
      </rPr>
      <t>(10h-11h30)</t>
    </r>
  </si>
  <si>
    <r>
      <t xml:space="preserve"> 5 - 6 </t>
    </r>
    <r>
      <rPr>
        <b/>
        <sz val="15"/>
        <rFont val="Tahoma"/>
        <family val="2"/>
      </rPr>
      <t>(13h15-14h45)</t>
    </r>
  </si>
  <si>
    <r>
      <t xml:space="preserve"> 7 - 8</t>
    </r>
    <r>
      <rPr>
        <b/>
        <sz val="15"/>
        <color theme="9" tint="0.39997558519241921"/>
        <rFont val="Tahoma"/>
        <family val="2"/>
      </rPr>
      <t xml:space="preserve"> </t>
    </r>
    <r>
      <rPr>
        <b/>
        <sz val="15"/>
        <rFont val="Tahoma"/>
        <family val="2"/>
      </rPr>
      <t>(15h15-16h45)</t>
    </r>
  </si>
  <si>
    <t>THỨ 2</t>
  </si>
  <si>
    <t>25/12</t>
  </si>
  <si>
    <t>Trang</t>
  </si>
  <si>
    <t>Uyên</t>
  </si>
  <si>
    <t>Nguyên</t>
  </si>
  <si>
    <t>THỨ 3</t>
  </si>
  <si>
    <t>26/12</t>
  </si>
  <si>
    <t>THỨ 4</t>
  </si>
  <si>
    <t>27/12</t>
  </si>
  <si>
    <t>THỨ 5</t>
  </si>
  <si>
    <t>THỨ 6</t>
  </si>
  <si>
    <t>29/12</t>
  </si>
  <si>
    <t>THỨ 7</t>
  </si>
  <si>
    <t>30/12</t>
  </si>
  <si>
    <t>01/01</t>
  </si>
  <si>
    <t>NGHỈ TẾT DL</t>
  </si>
  <si>
    <t>02/01</t>
  </si>
  <si>
    <t>03/01</t>
  </si>
  <si>
    <t xml:space="preserve"> </t>
  </si>
  <si>
    <t>06/01</t>
  </si>
  <si>
    <t>TEST ĐẦU VÀO
TTLK</t>
  </si>
  <si>
    <t xml:space="preserve"> 7 - 8 (15h15-16h45) </t>
  </si>
  <si>
    <t>08/01</t>
  </si>
  <si>
    <t>09/01</t>
  </si>
  <si>
    <t>10/01</t>
  </si>
  <si>
    <t>12/01</t>
  </si>
  <si>
    <t>15/01</t>
  </si>
  <si>
    <t>16/01</t>
  </si>
  <si>
    <t>17/01</t>
  </si>
  <si>
    <t>19/01</t>
  </si>
  <si>
    <t>TUẦN 1</t>
  </si>
  <si>
    <t>TỐI</t>
  </si>
  <si>
    <t>TỔNG</t>
  </si>
  <si>
    <t>THÁNG</t>
  </si>
  <si>
    <t>TRANG</t>
  </si>
  <si>
    <t>UYÊN</t>
  </si>
  <si>
    <t>NHU</t>
  </si>
  <si>
    <t>NGUYÊN</t>
  </si>
  <si>
    <t>TUẦN 2</t>
  </si>
  <si>
    <t>.</t>
  </si>
  <si>
    <t>TUẦN 3</t>
  </si>
  <si>
    <t>TUẦN 4</t>
  </si>
  <si>
    <t>22/01</t>
  </si>
  <si>
    <t>23/01</t>
  </si>
  <si>
    <t>24/01</t>
  </si>
  <si>
    <t>27/01</t>
  </si>
  <si>
    <t>29/01</t>
  </si>
  <si>
    <t>30/01</t>
  </si>
  <si>
    <t>31/01</t>
  </si>
  <si>
    <t>THỨ</t>
  </si>
  <si>
    <t>LỚP</t>
  </si>
  <si>
    <t>TIẾT</t>
  </si>
  <si>
    <t>GHI CHÚ</t>
  </si>
  <si>
    <t>ÂU CƠ</t>
  </si>
  <si>
    <t>LẦU 8 - AB1</t>
  </si>
  <si>
    <t xml:space="preserve">GV </t>
  </si>
  <si>
    <t>CHỦ NHẬT</t>
  </si>
  <si>
    <t>09/12</t>
  </si>
  <si>
    <t>10/12</t>
  </si>
  <si>
    <t>11/12</t>
  </si>
  <si>
    <t>12/12</t>
  </si>
  <si>
    <t>13/12</t>
  </si>
  <si>
    <t>16/12</t>
  </si>
  <si>
    <t>17/12</t>
  </si>
  <si>
    <t>18/12</t>
  </si>
  <si>
    <t>19/12</t>
  </si>
  <si>
    <t>20/12</t>
  </si>
  <si>
    <t>22/12</t>
  </si>
  <si>
    <t>23/12</t>
  </si>
  <si>
    <t>24/12</t>
  </si>
  <si>
    <t>31/12</t>
  </si>
  <si>
    <t>15/12</t>
  </si>
  <si>
    <t xml:space="preserve"> 9 - 10 
(17h30 - 19h)</t>
  </si>
  <si>
    <t>ĐỊA ĐIỂM</t>
  </si>
  <si>
    <t>07/01</t>
  </si>
  <si>
    <t>13/01</t>
  </si>
  <si>
    <t>14/01</t>
  </si>
  <si>
    <t>20/01</t>
  </si>
  <si>
    <t>21/01</t>
  </si>
  <si>
    <t>28/01</t>
  </si>
  <si>
    <t>09/02</t>
  </si>
  <si>
    <t>16/02</t>
  </si>
  <si>
    <t xml:space="preserve"> 02/03</t>
  </si>
  <si>
    <t>TL27- KS50 
ÂU CƠ</t>
  </si>
  <si>
    <t>TL24 - KS51
ÂU CƠ</t>
  </si>
  <si>
    <t>HIẾU</t>
  </si>
  <si>
    <t>TL10 - LHS24+ LHS25</t>
  </si>
  <si>
    <t>TL19 - KS52</t>
  </si>
  <si>
    <t>Hiếu</t>
  </si>
  <si>
    <t>Thầy Hiếu</t>
  </si>
  <si>
    <t>TL02 - KS54
ÂU CƠ</t>
  </si>
  <si>
    <t>TL03 - E658</t>
  </si>
  <si>
    <t>TL31 - E660</t>
  </si>
  <si>
    <t>TL09 - 661 
ÂU CƠ</t>
  </si>
  <si>
    <t>TL39 - E662</t>
  </si>
  <si>
    <t>TL32 - KS55</t>
  </si>
  <si>
    <t xml:space="preserve"> 1 - 2
 (08h-09h30)</t>
  </si>
  <si>
    <t>TL07 - E663</t>
  </si>
  <si>
    <t>TL17 - E664</t>
  </si>
  <si>
    <t>TL30 - E665</t>
  </si>
  <si>
    <t>TL33 - E666</t>
  </si>
  <si>
    <t>TL08 - LHS26</t>
  </si>
  <si>
    <t>TL37 - KS56
ÂU CƠ</t>
  </si>
  <si>
    <t>KS56</t>
  </si>
  <si>
    <t xml:space="preserve">TL15 - NH3 </t>
  </si>
  <si>
    <t>TL15 - NH3</t>
  </si>
  <si>
    <t>TL5 - TK20</t>
  </si>
  <si>
    <t>TL40 - E669</t>
  </si>
  <si>
    <t xml:space="preserve">TL 28 - DNa107 </t>
  </si>
  <si>
    <t xml:space="preserve">TL28- KS57 </t>
  </si>
  <si>
    <t xml:space="preserve"> 5 - 6
(13h15-14h45)</t>
  </si>
  <si>
    <t xml:space="preserve"> 7 - 8
(15h15-16h45)</t>
  </si>
  <si>
    <t>TL13 - E667
ÂU CƠ</t>
  </si>
  <si>
    <t>TL14 - E668 
ÂU CƠ</t>
  </si>
  <si>
    <t>TL01 - HR8</t>
  </si>
  <si>
    <t>TL23 - GXC16</t>
  </si>
  <si>
    <t xml:space="preserve">KS57 </t>
  </si>
  <si>
    <t>KS55</t>
  </si>
  <si>
    <t>TL25 - E670
ÂU CƠ</t>
  </si>
  <si>
    <t>TL 34 - E671</t>
  </si>
  <si>
    <t>TL35 -E672</t>
  </si>
  <si>
    <t>TL36 - E673
ÂU CƠ</t>
  </si>
  <si>
    <t>TL 30-TV43</t>
  </si>
  <si>
    <r>
      <rPr>
        <b/>
        <sz val="24"/>
        <color theme="1"/>
        <rFont val="Verdana"/>
        <family val="2"/>
      </rPr>
      <t>CƠ SỞ ẤP BẮC (LẦU 08-SÂN THƯỢNG) - ÂU CƠ (LẦU 7-P.702) - ĐÀO TẠO LỚP CHÍNH</t>
    </r>
    <r>
      <rPr>
        <b/>
        <sz val="20"/>
        <color theme="1"/>
        <rFont val="Verdana"/>
        <family val="2"/>
      </rPr>
      <t xml:space="preserve">
</t>
    </r>
    <r>
      <rPr>
        <sz val="20"/>
        <color theme="1"/>
        <rFont val="Verdana"/>
        <family val="2"/>
      </rPr>
      <t>Đ/c: 40/12 Ấp Bắc &amp; 620 Âu Cơ - HCM</t>
    </r>
  </si>
  <si>
    <t>TL31 - ST18 
OFF</t>
  </si>
  <si>
    <t>TL32 -K1-PC49 +K1-PC16+K1-PC17+K1-PC6</t>
  </si>
  <si>
    <t>TL16 - KS58 
ÂU CƠ</t>
  </si>
  <si>
    <t>TL20 - GY1</t>
  </si>
  <si>
    <t xml:space="preserve">TL33 - DN108 </t>
  </si>
  <si>
    <t>TL34 -DN109+BV50+K1-PC50(LA)</t>
  </si>
  <si>
    <t>TL35 - TV45</t>
  </si>
  <si>
    <t>TL42 - E674
ÂU CƠ</t>
  </si>
  <si>
    <t>TL43 - E675
ÂU CƠ</t>
  </si>
  <si>
    <t>TL44 - E676 
ÂU CƠ</t>
  </si>
  <si>
    <t>TL29 - GXC17
ÂU CƠ</t>
  </si>
  <si>
    <t>TL37 - DNa108</t>
  </si>
  <si>
    <t>KTN69A
LẦU 8 - AB1</t>
  </si>
  <si>
    <t>KTN69B
LẦU 8 - AB1</t>
  </si>
  <si>
    <t>KTN68B1
P702 - ÂU CƠ</t>
  </si>
  <si>
    <t>KTN68B2
P702 - ÂU CƠ</t>
  </si>
  <si>
    <t>KTN68A1
P702 - ÂU CƠ</t>
  </si>
  <si>
    <t>KS54</t>
  </si>
  <si>
    <t>KS59</t>
  </si>
  <si>
    <t>KS52</t>
  </si>
  <si>
    <t xml:space="preserve"> KS55</t>
  </si>
  <si>
    <t xml:space="preserve">KS58 </t>
  </si>
  <si>
    <t>KTN68A2
LẦU 8 - AB1</t>
  </si>
  <si>
    <t>08/12</t>
  </si>
  <si>
    <t>TL38 - KS59</t>
  </si>
  <si>
    <t>TL04 - E677 
NEW</t>
  </si>
  <si>
    <t>TL18 - E679 
NEW</t>
  </si>
  <si>
    <t>TL11 - 678 
NEW</t>
  </si>
  <si>
    <t xml:space="preserve">TL04 - E677 </t>
  </si>
  <si>
    <t>TL11 - 678 
ÂU CƠ</t>
  </si>
  <si>
    <t>TL18 - E679 
ÂU CƠ</t>
  </si>
  <si>
    <t>TL41 - LHS27</t>
  </si>
  <si>
    <t>TL41 - LHS27
NEW</t>
  </si>
  <si>
    <t>TL38 - ST19
OFF</t>
  </si>
  <si>
    <t>TL38 - ST19
NEW - OFF</t>
  </si>
  <si>
    <t>TL 21 - DNA106
OFF</t>
  </si>
  <si>
    <t>TL 28 - DNa107 
OFF</t>
  </si>
  <si>
    <t>TL37 - DNa108
OFF</t>
  </si>
  <si>
    <t>TL39 - K1-PC51+TV46</t>
  </si>
  <si>
    <t>TL27- KS60 
NEW</t>
  </si>
  <si>
    <t>TL27- KS60 
ÂU CƠ</t>
  </si>
  <si>
    <t>KTN ĐÀ NẴNG</t>
  </si>
  <si>
    <t xml:space="preserve">KS60 </t>
  </si>
  <si>
    <t xml:space="preserve"> 3 - 4
 (10h-11h30)</t>
  </si>
  <si>
    <t>LÝ THUYẾT DINH DƯỠNG</t>
  </si>
  <si>
    <t>TL39 - K1-PC51(BD)+TV46
NEW</t>
  </si>
  <si>
    <t xml:space="preserve">TL40-DNA109 </t>
  </si>
  <si>
    <t>TL40-DNA109 
NEW</t>
  </si>
  <si>
    <t>Hoàng</t>
  </si>
  <si>
    <t>Thầy Hoàng</t>
  </si>
  <si>
    <t>HOÀNG</t>
  </si>
  <si>
    <t>KTN 69B
LẦU 8 - AB1</t>
  </si>
  <si>
    <t>05/01</t>
  </si>
  <si>
    <t>26/01</t>
  </si>
  <si>
    <t xml:space="preserve">KTN 70A1,2 - P201-24AB
NEW </t>
  </si>
  <si>
    <t xml:space="preserve">KTN 70B1,2 - P201-24AB
NEW </t>
  </si>
  <si>
    <t xml:space="preserve">KTN 71A1,2 - P301-ÂU CƠ
NEW </t>
  </si>
  <si>
    <t xml:space="preserve">KTN 71B1,2 - P301-ÂU CƠ
NEW </t>
  </si>
  <si>
    <t>KTN 70A1
LẦU 8 - AB1</t>
  </si>
  <si>
    <t>KTN 71A1
 P.702-ÂU CƠ</t>
  </si>
  <si>
    <t>KTN 70A2
LẦU 8 - AB1</t>
  </si>
  <si>
    <t>KTN 71A2
 P.702-ÂU CƠ</t>
  </si>
  <si>
    <t>KTN 70B1 
LẦU 8 - AB1</t>
  </si>
  <si>
    <t>KTN 70B2
LẦU 8 - AB1</t>
  </si>
  <si>
    <t>KTN 71B2
 P.702-ÂU CƠ</t>
  </si>
  <si>
    <t>KTN 71B1
 P.702-ÂU CƠ</t>
  </si>
  <si>
    <t>TL21 - 680
NEW</t>
  </si>
  <si>
    <t>TL21 - 680
ÂU CƠ</t>
  </si>
  <si>
    <t>TL12 - HR9</t>
  </si>
  <si>
    <t>TL12 - HR9
NEW</t>
  </si>
  <si>
    <t>TL40-DNA109 
OFF</t>
  </si>
  <si>
    <t>TL39 - K1-PC51(BD)+TV46</t>
  </si>
  <si>
    <t>TL 30-VL86 + K1-PC59</t>
  </si>
  <si>
    <t>TL 30-VL86 + K1-PC59
NEW</t>
  </si>
  <si>
    <t>TL37 - KS56+TCVĐ
ÂU CƠ</t>
  </si>
  <si>
    <r>
      <rPr>
        <b/>
        <sz val="45"/>
        <color rgb="FF000000"/>
        <rFont val="Arial"/>
        <family val="2"/>
      </rPr>
      <t>[</t>
    </r>
    <r>
      <rPr>
        <b/>
        <sz val="45"/>
        <color rgb="FFFF0000"/>
        <rFont val="Arial"/>
        <family val="2"/>
      </rPr>
      <t>27/12/2025</t>
    </r>
    <r>
      <rPr>
        <b/>
        <sz val="45"/>
        <color rgb="FF000000"/>
        <rFont val="Arial"/>
        <family val="2"/>
      </rPr>
      <t xml:space="preserve">] LỊCH HỌC GIÁO DỤC THỂ CHẤT THÁNG </t>
    </r>
    <r>
      <rPr>
        <b/>
        <sz val="45"/>
        <color rgb="FFFF0000"/>
        <rFont val="Arial"/>
        <family val="2"/>
      </rPr>
      <t xml:space="preserve">12.2025
 	</t>
    </r>
    <r>
      <rPr>
        <b/>
        <sz val="36"/>
        <color rgb="FFFF0000"/>
        <rFont val="Arial"/>
        <family val="2"/>
      </rPr>
      <t>Mọi thắc mắc liên hệ: Cô Trang (DD:0385.101.654)_ tại phòng 208 – 40/16 ẤP BẮC2</t>
    </r>
  </si>
  <si>
    <t xml:space="preserve"> KS59</t>
  </si>
  <si>
    <t xml:space="preserve"> KS51</t>
  </si>
  <si>
    <t>NH3</t>
  </si>
  <si>
    <t xml:space="preserve"> 3 - 4
(10h-11h30)</t>
  </si>
  <si>
    <t xml:space="preserve"> KS57 </t>
  </si>
  <si>
    <t>PHÒNG HỌC</t>
  </si>
  <si>
    <t>[29.12] LỊCH HỌC GDTC CÁC KỸ SƯ 01/2026</t>
  </si>
  <si>
    <t>[29.12] LỊCH HỌC GDTC CÁC TTLK 01/2026</t>
  </si>
  <si>
    <t>TL33 - DN108</t>
  </si>
  <si>
    <t>TL-22 - 681
ÂU CƠ</t>
  </si>
  <si>
    <t>TL45- E682</t>
  </si>
  <si>
    <t>TL45- E682
NEW</t>
  </si>
  <si>
    <t>TL-22 - E681
NEW</t>
  </si>
  <si>
    <t>TL27- KS60 + KS61
ÂU CƠ</t>
  </si>
  <si>
    <t xml:space="preserve">KTN 72A - P301-ÂU CƠ
NEW </t>
  </si>
  <si>
    <t xml:space="preserve">KTN 72B - P301-ÂU CƠ
NEW </t>
  </si>
  <si>
    <t xml:space="preserve">KTN  73A1,2 -  P201-24AB
NEW </t>
  </si>
  <si>
    <t xml:space="preserve">KTN  73B1,2 -  P201-24AB
NEW </t>
  </si>
  <si>
    <r>
      <rPr>
        <b/>
        <sz val="45"/>
        <color rgb="FF000000"/>
        <rFont val="Arial"/>
        <family val="2"/>
      </rPr>
      <t>[</t>
    </r>
    <r>
      <rPr>
        <b/>
        <sz val="45"/>
        <color rgb="FFFF0000"/>
        <rFont val="Arial"/>
        <family val="2"/>
      </rPr>
      <t>19/01/2025</t>
    </r>
    <r>
      <rPr>
        <b/>
        <sz val="45"/>
        <color rgb="FF000000"/>
        <rFont val="Arial"/>
        <family val="2"/>
      </rPr>
      <t xml:space="preserve">] LỊCH HỌC GIÁO DỤC THỂ CHẤT THÁNG </t>
    </r>
    <r>
      <rPr>
        <b/>
        <sz val="45"/>
        <color rgb="FFFF0000"/>
        <rFont val="Arial"/>
        <family val="2"/>
      </rPr>
      <t xml:space="preserve">01.2026
 	</t>
    </r>
    <r>
      <rPr>
        <b/>
        <sz val="36"/>
        <color rgb="FFFF0000"/>
        <rFont val="Arial"/>
        <family val="2"/>
      </rPr>
      <t>Mọi thắc mắc liên hệ: Cô Trang (DD:0385.101.654), (MS Team:thitrang@proskills.ac.vn)_ văn phòng làm việc P.208 – 40/16 (ẤP BẮC2)</t>
    </r>
  </si>
  <si>
    <t>TL27-  KS61
ÂU CƠ</t>
  </si>
  <si>
    <t>TL27 - KS61
ÂU CƠ</t>
  </si>
  <si>
    <t>TL27- KS61
ÂU CƠ</t>
  </si>
  <si>
    <t>TL22 - 681
ÂU CƠ</t>
  </si>
  <si>
    <t>TL41 - LHS27+ LHS26</t>
  </si>
  <si>
    <t>TL26 - TK21</t>
  </si>
  <si>
    <t>TL 06- NH4</t>
  </si>
  <si>
    <t>TL01 - E685
ÂU CƠ</t>
  </si>
  <si>
    <t>TL07 - E686
ÂU CƠ</t>
  </si>
  <si>
    <t>TL10 - GXC18
ÂU CƠ</t>
  </si>
  <si>
    <t>TL 05 - BD64+AG03</t>
  </si>
  <si>
    <t>TL 06 -NP1-ST17 
OFF</t>
  </si>
  <si>
    <t>TL08 - GỘP</t>
  </si>
  <si>
    <t>KTN77A
LẦU 8-AB1</t>
  </si>
  <si>
    <t>TL07 - TV48</t>
  </si>
  <si>
    <t>KTN76A 
 P602-ÂU CƠ</t>
  </si>
  <si>
    <t>KTN76B 
 P602-ÂU CƠ</t>
  </si>
  <si>
    <t>KTN77B
 P602-ÂU CƠ</t>
  </si>
  <si>
    <t>25/05</t>
  </si>
  <si>
    <t>26/05</t>
  </si>
  <si>
    <t>27/05</t>
  </si>
  <si>
    <t>28/05</t>
  </si>
  <si>
    <t>29/05</t>
  </si>
  <si>
    <t>30/05</t>
  </si>
  <si>
    <t>01/06</t>
  </si>
  <si>
    <t>02/06</t>
  </si>
  <si>
    <t>03/06</t>
  </si>
  <si>
    <t>04/06</t>
  </si>
  <si>
    <t>05/06</t>
  </si>
  <si>
    <t>06/06</t>
  </si>
  <si>
    <t>08/06</t>
  </si>
  <si>
    <t>09/06</t>
  </si>
  <si>
    <t>10/06</t>
  </si>
  <si>
    <t>11/06</t>
  </si>
  <si>
    <t>12/06</t>
  </si>
  <si>
    <t>13/06</t>
  </si>
  <si>
    <t>15/06</t>
  </si>
  <si>
    <t>16/06</t>
  </si>
  <si>
    <t>17/06</t>
  </si>
  <si>
    <t>18/06</t>
  </si>
  <si>
    <t>19/06</t>
  </si>
  <si>
    <t>20/06</t>
  </si>
  <si>
    <t>TL14 - GXC19 
 ÂU CƠ</t>
  </si>
  <si>
    <t>TL13 - E687</t>
  </si>
  <si>
    <t>TL24 - KS63.2
ÂU CƠ</t>
  </si>
  <si>
    <t>TL19 - KS63.1</t>
  </si>
  <si>
    <t>TL17 - E688
ÂU CƠ</t>
  </si>
  <si>
    <t>TL20 - E689
ÂU CƠ</t>
  </si>
  <si>
    <t xml:space="preserve">TL23 - E690 </t>
  </si>
  <si>
    <t>TL07 - E686 +TCVĐ
ÂU CƠ</t>
  </si>
  <si>
    <t xml:space="preserve">KTN78A-P.201-ÂU CƠ
NEW </t>
  </si>
  <si>
    <t xml:space="preserve">KTN78B-P.201-ÂU CƠ
NEW </t>
  </si>
  <si>
    <t xml:space="preserve">KTN79A-P.802-ÂU CƠ
NEW </t>
  </si>
  <si>
    <t>TL09 - E684</t>
  </si>
  <si>
    <t>TL02-E691
NEW</t>
  </si>
  <si>
    <t>TL03-E692</t>
  </si>
  <si>
    <t>TL03-E692
NEW</t>
  </si>
  <si>
    <t>TL02-E691
ÂU CƠ</t>
  </si>
  <si>
    <t>TL05-E693 
NEW</t>
  </si>
  <si>
    <t>TL 10 - BT36+K1-PC73</t>
  </si>
  <si>
    <t>TL 11 - TV49 -K1-GPC53 (LA)-LA16</t>
  </si>
  <si>
    <t>TL 11 - TV49 -K1-GPC53 (LA)-LA16
NEW</t>
  </si>
  <si>
    <t>TL 12-TG50</t>
  </si>
  <si>
    <t>TL 12-TG50
NEW</t>
  </si>
  <si>
    <t>TL02 - DNa111 &amp; TL03 - DNa112
OFF</t>
  </si>
  <si>
    <t xml:space="preserve">KTN79B1,2-P.802-ÂU CƠ
NEW </t>
  </si>
  <si>
    <t>TL4-DNa113
NEW</t>
  </si>
  <si>
    <t>TL01 - E685
P.602 - ÂU CƠ</t>
  </si>
  <si>
    <r>
      <rPr>
        <b/>
        <sz val="45"/>
        <color rgb="FF000000"/>
        <rFont val="Arial"/>
        <family val="2"/>
      </rPr>
      <t>[</t>
    </r>
    <r>
      <rPr>
        <b/>
        <sz val="45"/>
        <color rgb="FFFF0000"/>
        <rFont val="Arial"/>
        <family val="2"/>
      </rPr>
      <t>02/06/2026</t>
    </r>
    <r>
      <rPr>
        <b/>
        <sz val="45"/>
        <color rgb="FF000000"/>
        <rFont val="Arial"/>
        <family val="2"/>
      </rPr>
      <t xml:space="preserve">] LỊCH HỌC GIÁO DỤC THỂ CHẤT THÁNG </t>
    </r>
    <r>
      <rPr>
        <b/>
        <sz val="45"/>
        <color rgb="FFFF0000"/>
        <rFont val="Arial"/>
        <family val="2"/>
      </rPr>
      <t xml:space="preserve">06.2026
 	</t>
    </r>
    <r>
      <rPr>
        <b/>
        <sz val="36"/>
        <color rgb="FFFF0000"/>
        <rFont val="Arial"/>
        <family val="2"/>
      </rPr>
      <t>Mọi thắc mắc liên hệ: Cô Trang (DD:0385.101.654), (MS Team:thitrang@proskills.ac.vn)_ văn phòng làm việc Tầng 2 – 40/12 (ẤP BẮC1)</t>
    </r>
  </si>
  <si>
    <t>TL12-KS64
NEW</t>
  </si>
  <si>
    <t xml:space="preserve"> 9 - 10 (17h30 - 19h)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</si>
</sst>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9" x14ac:knownFonts="1">
    <font>
      <sz val="11"/>
      <color theme="1"/>
      <name val="Calibri"/>
      <family val="2"/>
      <scheme val="minor"/>
    </font>
    <font>
      <b/>
      <sz val="45"/>
      <color theme="1"/>
      <name val="Arial"/>
      <family val="2"/>
    </font>
    <font>
      <b/>
      <sz val="45"/>
      <color rgb="FFFF0000"/>
      <name val="Arial"/>
      <family val="2"/>
    </font>
    <font>
      <b/>
      <sz val="36"/>
      <color rgb="FFFF0000"/>
      <name val="Arial"/>
      <family val="2"/>
    </font>
    <font>
      <b/>
      <sz val="20"/>
      <color theme="1"/>
      <name val="Verdana"/>
      <family val="2"/>
    </font>
    <font>
      <b/>
      <sz val="24"/>
      <color theme="1"/>
      <name val="Verdana"/>
      <family val="2"/>
    </font>
    <font>
      <sz val="20"/>
      <color theme="1"/>
      <name val="Verdana"/>
      <family val="2"/>
    </font>
    <font>
      <b/>
      <sz val="16"/>
      <color theme="1"/>
      <name val="Tahoma"/>
      <family val="2"/>
    </font>
    <font>
      <b/>
      <sz val="15"/>
      <name val="Tahoma"/>
      <family val="2"/>
    </font>
    <font>
      <b/>
      <sz val="16"/>
      <name val="Tahoma"/>
      <family val="2"/>
    </font>
    <font>
      <b/>
      <sz val="15"/>
      <color theme="9" tint="0.39997558519241921"/>
      <name val="Tahoma"/>
      <family val="2"/>
    </font>
    <font>
      <b/>
      <sz val="13"/>
      <color theme="1"/>
      <name val="Tahoma"/>
      <family val="2"/>
    </font>
    <font>
      <b/>
      <sz val="14"/>
      <color theme="1"/>
      <name val="Tahoma"/>
      <family val="2"/>
    </font>
    <font>
      <sz val="14"/>
      <color theme="1"/>
      <name val="Tahoma"/>
      <family val="2"/>
    </font>
    <font>
      <sz val="20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26"/>
      <color theme="1"/>
      <name val="Arial"/>
      <family val="2"/>
    </font>
    <font>
      <sz val="26"/>
      <color theme="1"/>
      <name val="Calibri"/>
      <family val="2"/>
      <scheme val="minor"/>
    </font>
    <font>
      <b/>
      <sz val="13"/>
      <name val="Tahoma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45"/>
      <color rgb="FF000000"/>
      <name val="Arial"/>
      <family val="2"/>
    </font>
    <font>
      <b/>
      <sz val="48"/>
      <color theme="1"/>
      <name val="Arial"/>
      <family val="2"/>
    </font>
    <font>
      <b/>
      <sz val="36"/>
      <color rgb="FFC00000"/>
      <name val="Arial"/>
      <family val="2"/>
    </font>
    <font>
      <b/>
      <sz val="26"/>
      <color rgb="FFC00000"/>
      <name val="Arial"/>
      <family val="2"/>
    </font>
    <font>
      <b/>
      <sz val="26"/>
      <color theme="1"/>
      <name val="Arial"/>
      <family val="2"/>
    </font>
    <font>
      <b/>
      <sz val="26"/>
      <name val="Arial"/>
      <family val="2"/>
    </font>
    <font>
      <sz val="26"/>
      <name val="Arial"/>
      <family val="2"/>
    </font>
    <font>
      <b/>
      <sz val="14"/>
      <color rgb="FF000000"/>
      <name val="Tahoma"/>
      <family val="2"/>
    </font>
    <font>
      <sz val="11"/>
      <color theme="1"/>
      <name val="Calibri"/>
      <family val="2"/>
      <scheme val="minor"/>
    </font>
    <font>
      <b/>
      <sz val="16"/>
      <color rgb="FF222222"/>
      <name val="Arial"/>
      <family val="2"/>
      <charset val="163"/>
    </font>
    <font>
      <b/>
      <sz val="16"/>
      <color theme="1"/>
      <name val="Tahoma"/>
      <family val="2"/>
      <charset val="163"/>
    </font>
    <font>
      <sz val="9"/>
      <color indexed="81"/>
      <name val="Tahoma"/>
      <family val="2"/>
    </font>
    <font>
      <b/>
      <sz val="28"/>
      <name val="Arial"/>
      <family val="2"/>
    </font>
    <font>
      <sz val="26"/>
      <color rgb="FFFF0000"/>
      <name val="Arial"/>
      <family val="2"/>
    </font>
    <font>
      <sz val="28"/>
      <name val="Arial"/>
      <family val="2"/>
    </font>
    <font>
      <sz val="18"/>
      <color theme="1"/>
      <name val="Calibri"/>
      <family val="2"/>
      <scheme val="minor"/>
    </font>
    <font>
      <b/>
      <sz val="12"/>
      <color indexed="81"/>
      <name val="Tahoma"/>
      <family val="2"/>
    </font>
  </fonts>
  <fills count="2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CC8F8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E2ED5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59CEE9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</borders>
  <cellStyleXfs count="2">
    <xf numFmtId="0" fontId="0" fillId="0" borderId="0"/>
    <xf numFmtId="0" fontId="30" fillId="0" borderId="0"/>
  </cellStyleXfs>
  <cellXfs count="389">
    <xf numFmtId="0" fontId="0" fillId="0" borderId="0" xfId="0"/>
    <xf numFmtId="0" fontId="0" fillId="0" borderId="0" xfId="0" applyAlignment="1">
      <alignment vertical="center"/>
    </xf>
    <xf numFmtId="0" fontId="7" fillId="4" borderId="3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12" fillId="5" borderId="4" xfId="0" applyFont="1" applyFill="1" applyBorder="1" applyAlignment="1">
      <alignment horizontal="center" vertical="center" wrapText="1"/>
    </xf>
    <xf numFmtId="0" fontId="12" fillId="5" borderId="4" xfId="0" applyFont="1" applyFill="1" applyBorder="1" applyAlignment="1">
      <alignment horizontal="center" vertical="center"/>
    </xf>
    <xf numFmtId="0" fontId="12" fillId="5" borderId="5" xfId="0" applyFont="1" applyFill="1" applyBorder="1" applyAlignment="1">
      <alignment horizontal="center" vertical="center" wrapText="1"/>
    </xf>
    <xf numFmtId="0" fontId="12" fillId="5" borderId="5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3" fillId="5" borderId="4" xfId="0" applyFont="1" applyFill="1" applyBorder="1" applyAlignment="1">
      <alignment horizontal="center" vertical="center" wrapText="1"/>
    </xf>
    <xf numFmtId="0" fontId="12" fillId="9" borderId="4" xfId="0" applyFont="1" applyFill="1" applyBorder="1" applyAlignment="1">
      <alignment horizontal="center" vertical="center"/>
    </xf>
    <xf numFmtId="0" fontId="12" fillId="8" borderId="4" xfId="0" applyFont="1" applyFill="1" applyBorder="1" applyAlignment="1">
      <alignment horizontal="center" vertical="center"/>
    </xf>
    <xf numFmtId="0" fontId="13" fillId="5" borderId="5" xfId="0" applyFont="1" applyFill="1" applyBorder="1" applyAlignment="1">
      <alignment horizontal="center" vertical="center" wrapText="1"/>
    </xf>
    <xf numFmtId="0" fontId="12" fillId="10" borderId="4" xfId="0" applyFont="1" applyFill="1" applyBorder="1" applyAlignment="1">
      <alignment horizontal="center" vertical="center"/>
    </xf>
    <xf numFmtId="0" fontId="13" fillId="5" borderId="4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7" fillId="11" borderId="0" xfId="0" applyFont="1" applyFill="1" applyAlignment="1">
      <alignment horizontal="center" vertical="center"/>
    </xf>
    <xf numFmtId="0" fontId="7" fillId="11" borderId="8" xfId="0" applyFont="1" applyFill="1" applyBorder="1" applyAlignment="1">
      <alignment horizontal="center" vertical="center"/>
    </xf>
    <xf numFmtId="0" fontId="12" fillId="11" borderId="4" xfId="0" applyFont="1" applyFill="1" applyBorder="1" applyAlignment="1">
      <alignment horizontal="center" vertical="center"/>
    </xf>
    <xf numFmtId="0" fontId="7" fillId="12" borderId="0" xfId="0" applyFont="1" applyFill="1" applyAlignment="1">
      <alignment horizontal="center" vertical="center"/>
    </xf>
    <xf numFmtId="0" fontId="7" fillId="12" borderId="8" xfId="0" applyFont="1" applyFill="1" applyBorder="1" applyAlignment="1">
      <alignment horizontal="center" vertical="center"/>
    </xf>
    <xf numFmtId="0" fontId="12" fillId="12" borderId="4" xfId="0" applyFont="1" applyFill="1" applyBorder="1" applyAlignment="1">
      <alignment horizontal="center" vertical="center"/>
    </xf>
    <xf numFmtId="0" fontId="7" fillId="9" borderId="0" xfId="0" applyFont="1" applyFill="1" applyAlignment="1">
      <alignment horizontal="center" vertical="center"/>
    </xf>
    <xf numFmtId="0" fontId="7" fillId="9" borderId="8" xfId="0" applyFont="1" applyFill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14" fillId="0" borderId="0" xfId="0" applyFont="1"/>
    <xf numFmtId="0" fontId="11" fillId="14" borderId="5" xfId="0" quotePrefix="1" applyFont="1" applyFill="1" applyBorder="1" applyAlignment="1">
      <alignment horizontal="center" vertical="center"/>
    </xf>
    <xf numFmtId="0" fontId="7" fillId="10" borderId="0" xfId="0" applyFont="1" applyFill="1" applyAlignment="1">
      <alignment horizontal="center" vertical="center"/>
    </xf>
    <xf numFmtId="0" fontId="7" fillId="10" borderId="8" xfId="0" applyFont="1" applyFill="1" applyBorder="1" applyAlignment="1">
      <alignment horizontal="center" vertical="center"/>
    </xf>
    <xf numFmtId="0" fontId="7" fillId="17" borderId="0" xfId="0" applyFont="1" applyFill="1" applyAlignment="1">
      <alignment horizontal="center" vertical="center"/>
    </xf>
    <xf numFmtId="0" fontId="7" fillId="17" borderId="8" xfId="0" applyFont="1" applyFill="1" applyBorder="1" applyAlignment="1">
      <alignment horizontal="center" vertical="center"/>
    </xf>
    <xf numFmtId="0" fontId="12" fillId="17" borderId="4" xfId="0" applyFont="1" applyFill="1" applyBorder="1" applyAlignment="1">
      <alignment horizontal="center" vertical="center"/>
    </xf>
    <xf numFmtId="0" fontId="7" fillId="12" borderId="4" xfId="0" applyFont="1" applyFill="1" applyBorder="1" applyAlignment="1">
      <alignment horizontal="center" vertical="center"/>
    </xf>
    <xf numFmtId="0" fontId="7" fillId="10" borderId="4" xfId="0" applyFont="1" applyFill="1" applyBorder="1" applyAlignment="1">
      <alignment horizontal="center" vertical="center"/>
    </xf>
    <xf numFmtId="0" fontId="7" fillId="9" borderId="4" xfId="0" applyFont="1" applyFill="1" applyBorder="1" applyAlignment="1">
      <alignment horizontal="center" vertical="center"/>
    </xf>
    <xf numFmtId="0" fontId="20" fillId="18" borderId="0" xfId="0" applyFont="1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12" fillId="16" borderId="5" xfId="0" applyFont="1" applyFill="1" applyBorder="1" applyAlignment="1">
      <alignment horizontal="center" vertical="center"/>
    </xf>
    <xf numFmtId="0" fontId="12" fillId="16" borderId="5" xfId="0" applyFont="1" applyFill="1" applyBorder="1" applyAlignment="1">
      <alignment horizontal="center" vertical="center" wrapText="1"/>
    </xf>
    <xf numFmtId="0" fontId="7" fillId="17" borderId="4" xfId="0" applyFont="1" applyFill="1" applyBorder="1" applyAlignment="1">
      <alignment horizontal="center" vertical="center"/>
    </xf>
    <xf numFmtId="0" fontId="7" fillId="11" borderId="4" xfId="0" applyFont="1" applyFill="1" applyBorder="1" applyAlignment="1">
      <alignment horizontal="center" vertical="center"/>
    </xf>
    <xf numFmtId="0" fontId="0" fillId="0" borderId="19" xfId="0" applyBorder="1"/>
    <xf numFmtId="0" fontId="12" fillId="5" borderId="3" xfId="0" applyFont="1" applyFill="1" applyBorder="1" applyAlignment="1">
      <alignment horizontal="center" vertical="center" wrapText="1"/>
    </xf>
    <xf numFmtId="0" fontId="0" fillId="0" borderId="8" xfId="0" applyBorder="1"/>
    <xf numFmtId="0" fontId="12" fillId="5" borderId="22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 wrapText="1"/>
    </xf>
    <xf numFmtId="0" fontId="12" fillId="5" borderId="7" xfId="0" applyFont="1" applyFill="1" applyBorder="1" applyAlignment="1">
      <alignment horizontal="center" vertical="center"/>
    </xf>
    <xf numFmtId="0" fontId="12" fillId="5" borderId="20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/>
    </xf>
    <xf numFmtId="0" fontId="12" fillId="5" borderId="23" xfId="0" applyFont="1" applyFill="1" applyBorder="1" applyAlignment="1">
      <alignment horizontal="center" vertical="center" wrapText="1"/>
    </xf>
    <xf numFmtId="0" fontId="11" fillId="14" borderId="1" xfId="0" quotePrefix="1" applyFont="1" applyFill="1" applyBorder="1" applyAlignment="1">
      <alignment horizontal="center" vertical="center"/>
    </xf>
    <xf numFmtId="0" fontId="25" fillId="10" borderId="9" xfId="0" applyFont="1" applyFill="1" applyBorder="1" applyAlignment="1">
      <alignment horizontal="center" vertical="center"/>
    </xf>
    <xf numFmtId="0" fontId="25" fillId="0" borderId="9" xfId="0" applyFont="1" applyBorder="1" applyAlignment="1">
      <alignment horizontal="center" vertical="center"/>
    </xf>
    <xf numFmtId="0" fontId="25" fillId="23" borderId="9" xfId="0" applyFont="1" applyFill="1" applyBorder="1" applyAlignment="1">
      <alignment horizontal="center" vertical="center"/>
    </xf>
    <xf numFmtId="0" fontId="25" fillId="0" borderId="10" xfId="0" applyFont="1" applyBorder="1" applyAlignment="1">
      <alignment horizontal="center" vertical="center"/>
    </xf>
    <xf numFmtId="14" fontId="17" fillId="0" borderId="10" xfId="0" quotePrefix="1" applyNumberFormat="1" applyFont="1" applyBorder="1" applyAlignment="1">
      <alignment horizontal="center" vertical="center"/>
    </xf>
    <xf numFmtId="0" fontId="25" fillId="6" borderId="9" xfId="0" applyFont="1" applyFill="1" applyBorder="1" applyAlignment="1">
      <alignment horizontal="center" vertical="center"/>
    </xf>
    <xf numFmtId="0" fontId="25" fillId="21" borderId="9" xfId="0" applyFont="1" applyFill="1" applyBorder="1" applyAlignment="1">
      <alignment horizontal="center" vertical="center"/>
    </xf>
    <xf numFmtId="0" fontId="18" fillId="0" borderId="0" xfId="0" applyFont="1"/>
    <xf numFmtId="0" fontId="12" fillId="24" borderId="4" xfId="0" applyFont="1" applyFill="1" applyBorder="1" applyAlignment="1">
      <alignment horizontal="center" vertical="center" wrapText="1"/>
    </xf>
    <xf numFmtId="0" fontId="27" fillId="5" borderId="9" xfId="0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/>
    </xf>
    <xf numFmtId="0" fontId="26" fillId="10" borderId="10" xfId="0" applyFont="1" applyFill="1" applyBorder="1" applyAlignment="1">
      <alignment horizontal="center" vertical="center"/>
    </xf>
    <xf numFmtId="0" fontId="26" fillId="23" borderId="10" xfId="0" applyFont="1" applyFill="1" applyBorder="1" applyAlignment="1">
      <alignment horizontal="center" vertical="center"/>
    </xf>
    <xf numFmtId="0" fontId="12" fillId="5" borderId="25" xfId="0" applyFont="1" applyFill="1" applyBorder="1" applyAlignment="1">
      <alignment horizontal="center" vertical="center"/>
    </xf>
    <xf numFmtId="0" fontId="28" fillId="5" borderId="9" xfId="0" applyFont="1" applyFill="1" applyBorder="1" applyAlignment="1">
      <alignment horizontal="center" vertical="center" wrapText="1"/>
    </xf>
    <xf numFmtId="0" fontId="27" fillId="5" borderId="24" xfId="0" applyFont="1" applyFill="1" applyBorder="1" applyAlignment="1">
      <alignment horizontal="center" vertical="center" wrapText="1"/>
    </xf>
    <xf numFmtId="14" fontId="17" fillId="5" borderId="10" xfId="0" quotePrefix="1" applyNumberFormat="1" applyFont="1" applyFill="1" applyBorder="1" applyAlignment="1">
      <alignment horizontal="center" vertical="center"/>
    </xf>
    <xf numFmtId="0" fontId="27" fillId="5" borderId="10" xfId="0" applyFont="1" applyFill="1" applyBorder="1" applyAlignment="1">
      <alignment horizontal="center" vertical="center" wrapText="1"/>
    </xf>
    <xf numFmtId="0" fontId="26" fillId="21" borderId="10" xfId="0" applyFont="1" applyFill="1" applyBorder="1" applyAlignment="1">
      <alignment horizontal="center" vertical="center"/>
    </xf>
    <xf numFmtId="0" fontId="26" fillId="6" borderId="10" xfId="0" applyFont="1" applyFill="1" applyBorder="1" applyAlignment="1">
      <alignment horizontal="center" vertical="center"/>
    </xf>
    <xf numFmtId="0" fontId="31" fillId="5" borderId="0" xfId="0" applyFont="1" applyFill="1" applyAlignment="1">
      <alignment horizontal="center" vertical="center"/>
    </xf>
    <xf numFmtId="0" fontId="32" fillId="5" borderId="5" xfId="0" applyFont="1" applyFill="1" applyBorder="1" applyAlignment="1">
      <alignment horizontal="center" vertical="center" wrapText="1"/>
    </xf>
    <xf numFmtId="0" fontId="11" fillId="7" borderId="6" xfId="0" quotePrefix="1" applyFont="1" applyFill="1" applyBorder="1" applyAlignment="1">
      <alignment vertical="center"/>
    </xf>
    <xf numFmtId="0" fontId="18" fillId="0" borderId="18" xfId="0" applyFont="1" applyBorder="1"/>
    <xf numFmtId="0" fontId="15" fillId="0" borderId="0" xfId="0" applyFont="1" applyAlignment="1">
      <alignment horizontal="center" wrapText="1"/>
    </xf>
    <xf numFmtId="0" fontId="7" fillId="8" borderId="0" xfId="0" applyFont="1" applyFill="1" applyAlignment="1">
      <alignment horizontal="center" vertical="center"/>
    </xf>
    <xf numFmtId="0" fontId="7" fillId="8" borderId="8" xfId="0" applyFont="1" applyFill="1" applyBorder="1" applyAlignment="1">
      <alignment horizontal="center" vertical="center"/>
    </xf>
    <xf numFmtId="0" fontId="7" fillId="8" borderId="4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 wrapText="1"/>
    </xf>
    <xf numFmtId="0" fontId="12" fillId="10" borderId="5" xfId="0" applyFont="1" applyFill="1" applyBorder="1" applyAlignment="1">
      <alignment horizontal="center" vertical="center" wrapText="1"/>
    </xf>
    <xf numFmtId="0" fontId="12" fillId="10" borderId="5" xfId="0" applyFont="1" applyFill="1" applyBorder="1" applyAlignment="1">
      <alignment horizontal="center" vertical="center"/>
    </xf>
    <xf numFmtId="0" fontId="12" fillId="25" borderId="5" xfId="0" applyFont="1" applyFill="1" applyBorder="1" applyAlignment="1">
      <alignment horizontal="center" vertical="center" wrapText="1"/>
    </xf>
    <xf numFmtId="0" fontId="12" fillId="25" borderId="5" xfId="0" applyFont="1" applyFill="1" applyBorder="1" applyAlignment="1">
      <alignment horizontal="center" vertical="center"/>
    </xf>
    <xf numFmtId="0" fontId="12" fillId="5" borderId="6" xfId="0" applyFont="1" applyFill="1" applyBorder="1" applyAlignment="1">
      <alignment horizontal="center" vertical="center" wrapText="1"/>
    </xf>
    <xf numFmtId="0" fontId="12" fillId="5" borderId="6" xfId="0" applyFont="1" applyFill="1" applyBorder="1" applyAlignment="1">
      <alignment horizontal="center" vertical="center"/>
    </xf>
    <xf numFmtId="0" fontId="12" fillId="5" borderId="6" xfId="0" quotePrefix="1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/>
    </xf>
    <xf numFmtId="0" fontId="11" fillId="4" borderId="27" xfId="0" applyFont="1" applyFill="1" applyBorder="1" applyAlignment="1">
      <alignment horizontal="center" vertical="center"/>
    </xf>
    <xf numFmtId="0" fontId="11" fillId="14" borderId="28" xfId="0" quotePrefix="1" applyFont="1" applyFill="1" applyBorder="1" applyAlignment="1">
      <alignment horizontal="center" vertical="center"/>
    </xf>
    <xf numFmtId="0" fontId="12" fillId="24" borderId="29" xfId="0" applyFont="1" applyFill="1" applyBorder="1" applyAlignment="1">
      <alignment horizontal="center" vertical="center" wrapText="1"/>
    </xf>
    <xf numFmtId="0" fontId="12" fillId="24" borderId="29" xfId="0" applyFont="1" applyFill="1" applyBorder="1" applyAlignment="1">
      <alignment horizontal="center" vertical="center"/>
    </xf>
    <xf numFmtId="0" fontId="12" fillId="5" borderId="29" xfId="0" applyFont="1" applyFill="1" applyBorder="1" applyAlignment="1">
      <alignment horizontal="center" vertical="center" wrapText="1"/>
    </xf>
    <xf numFmtId="0" fontId="12" fillId="5" borderId="29" xfId="0" applyFont="1" applyFill="1" applyBorder="1" applyAlignment="1">
      <alignment horizontal="center" vertical="center"/>
    </xf>
    <xf numFmtId="0" fontId="12" fillId="5" borderId="28" xfId="0" applyFont="1" applyFill="1" applyBorder="1" applyAlignment="1">
      <alignment horizontal="center" vertical="center" wrapText="1"/>
    </xf>
    <xf numFmtId="0" fontId="12" fillId="5" borderId="28" xfId="0" applyFont="1" applyFill="1" applyBorder="1" applyAlignment="1">
      <alignment horizontal="center" vertical="center"/>
    </xf>
    <xf numFmtId="0" fontId="12" fillId="5" borderId="30" xfId="0" applyFont="1" applyFill="1" applyBorder="1" applyAlignment="1">
      <alignment horizontal="center" vertical="center"/>
    </xf>
    <xf numFmtId="0" fontId="12" fillId="10" borderId="33" xfId="0" applyFont="1" applyFill="1" applyBorder="1" applyAlignment="1">
      <alignment horizontal="center" vertical="center" wrapText="1"/>
    </xf>
    <xf numFmtId="0" fontId="12" fillId="5" borderId="33" xfId="0" applyFont="1" applyFill="1" applyBorder="1" applyAlignment="1">
      <alignment horizontal="center" vertical="center" wrapText="1"/>
    </xf>
    <xf numFmtId="0" fontId="12" fillId="5" borderId="33" xfId="0" applyFont="1" applyFill="1" applyBorder="1" applyAlignment="1">
      <alignment horizontal="center" vertical="center"/>
    </xf>
    <xf numFmtId="0" fontId="12" fillId="10" borderId="33" xfId="0" applyFont="1" applyFill="1" applyBorder="1" applyAlignment="1">
      <alignment horizontal="center" vertical="center"/>
    </xf>
    <xf numFmtId="0" fontId="12" fillId="5" borderId="33" xfId="0" quotePrefix="1" applyFont="1" applyFill="1" applyBorder="1" applyAlignment="1">
      <alignment horizontal="center" vertical="center" wrapText="1"/>
    </xf>
    <xf numFmtId="0" fontId="12" fillId="25" borderId="33" xfId="0" applyFont="1" applyFill="1" applyBorder="1" applyAlignment="1">
      <alignment horizontal="center" vertical="center" wrapText="1"/>
    </xf>
    <xf numFmtId="0" fontId="12" fillId="25" borderId="34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12" fillId="16" borderId="7" xfId="0" applyFont="1" applyFill="1" applyBorder="1" applyAlignment="1">
      <alignment horizontal="center" vertical="center" wrapText="1"/>
    </xf>
    <xf numFmtId="0" fontId="12" fillId="24" borderId="6" xfId="0" applyFont="1" applyFill="1" applyBorder="1" applyAlignment="1">
      <alignment horizontal="center" vertical="center" wrapText="1"/>
    </xf>
    <xf numFmtId="0" fontId="31" fillId="5" borderId="29" xfId="0" applyFont="1" applyFill="1" applyBorder="1" applyAlignment="1">
      <alignment horizontal="center" vertical="center"/>
    </xf>
    <xf numFmtId="0" fontId="7" fillId="5" borderId="33" xfId="0" applyFont="1" applyFill="1" applyBorder="1" applyAlignment="1">
      <alignment horizontal="center" vertical="center"/>
    </xf>
    <xf numFmtId="0" fontId="32" fillId="5" borderId="7" xfId="0" applyFont="1" applyFill="1" applyBorder="1" applyAlignment="1">
      <alignment horizontal="center" vertical="center" wrapText="1"/>
    </xf>
    <xf numFmtId="0" fontId="11" fillId="4" borderId="27" xfId="0" applyFont="1" applyFill="1" applyBorder="1" applyAlignment="1">
      <alignment horizontal="center" vertical="center" wrapText="1"/>
    </xf>
    <xf numFmtId="0" fontId="11" fillId="14" borderId="35" xfId="0" quotePrefix="1" applyFont="1" applyFill="1" applyBorder="1" applyAlignment="1">
      <alignment horizontal="center" vertical="center"/>
    </xf>
    <xf numFmtId="0" fontId="7" fillId="5" borderId="29" xfId="0" applyFont="1" applyFill="1" applyBorder="1" applyAlignment="1">
      <alignment horizontal="center" vertical="center" wrapText="1"/>
    </xf>
    <xf numFmtId="0" fontId="7" fillId="5" borderId="29" xfId="0" applyFont="1" applyFill="1" applyBorder="1" applyAlignment="1">
      <alignment horizontal="center" vertical="center"/>
    </xf>
    <xf numFmtId="0" fontId="31" fillId="5" borderId="36" xfId="0" applyFont="1" applyFill="1" applyBorder="1" applyAlignment="1">
      <alignment horizontal="center" vertical="center"/>
    </xf>
    <xf numFmtId="0" fontId="32" fillId="5" borderId="28" xfId="0" applyFont="1" applyFill="1" applyBorder="1" applyAlignment="1">
      <alignment horizontal="center" vertical="center" wrapText="1"/>
    </xf>
    <xf numFmtId="0" fontId="11" fillId="4" borderId="37" xfId="0" applyFont="1" applyFill="1" applyBorder="1" applyAlignment="1">
      <alignment horizontal="center" vertical="center" wrapText="1"/>
    </xf>
    <xf numFmtId="0" fontId="12" fillId="5" borderId="38" xfId="0" applyFont="1" applyFill="1" applyBorder="1" applyAlignment="1">
      <alignment horizontal="center" vertical="center"/>
    </xf>
    <xf numFmtId="0" fontId="7" fillId="4" borderId="40" xfId="0" quotePrefix="1" applyFont="1" applyFill="1" applyBorder="1" applyAlignment="1">
      <alignment horizontal="center" vertical="center"/>
    </xf>
    <xf numFmtId="0" fontId="7" fillId="4" borderId="41" xfId="0" applyFont="1" applyFill="1" applyBorder="1" applyAlignment="1">
      <alignment horizontal="center" vertical="center"/>
    </xf>
    <xf numFmtId="0" fontId="7" fillId="4" borderId="33" xfId="0" applyFont="1" applyFill="1" applyBorder="1" applyAlignment="1">
      <alignment horizontal="center" vertical="center"/>
    </xf>
    <xf numFmtId="0" fontId="7" fillId="4" borderId="33" xfId="0" quotePrefix="1" applyFont="1" applyFill="1" applyBorder="1" applyAlignment="1">
      <alignment vertical="center"/>
    </xf>
    <xf numFmtId="0" fontId="7" fillId="4" borderId="40" xfId="0" applyFont="1" applyFill="1" applyBorder="1" applyAlignment="1">
      <alignment horizontal="center" vertical="center"/>
    </xf>
    <xf numFmtId="0" fontId="7" fillId="4" borderId="34" xfId="0" applyFont="1" applyFill="1" applyBorder="1" applyAlignment="1">
      <alignment horizontal="center" vertical="center"/>
    </xf>
    <xf numFmtId="0" fontId="12" fillId="24" borderId="5" xfId="0" applyFont="1" applyFill="1" applyBorder="1" applyAlignment="1">
      <alignment horizontal="center" vertical="center" wrapText="1"/>
    </xf>
    <xf numFmtId="0" fontId="12" fillId="24" borderId="5" xfId="0" applyFont="1" applyFill="1" applyBorder="1" applyAlignment="1">
      <alignment horizontal="center" vertical="center"/>
    </xf>
    <xf numFmtId="0" fontId="31" fillId="5" borderId="6" xfId="0" applyFont="1" applyFill="1" applyBorder="1" applyAlignment="1">
      <alignment horizontal="center" vertical="center"/>
    </xf>
    <xf numFmtId="0" fontId="32" fillId="5" borderId="6" xfId="0" applyFont="1" applyFill="1" applyBorder="1" applyAlignment="1">
      <alignment horizontal="center" vertical="center" wrapText="1"/>
    </xf>
    <xf numFmtId="0" fontId="12" fillId="16" borderId="28" xfId="0" applyFont="1" applyFill="1" applyBorder="1" applyAlignment="1">
      <alignment horizontal="center" vertical="center" wrapText="1"/>
    </xf>
    <xf numFmtId="0" fontId="12" fillId="25" borderId="33" xfId="0" applyFont="1" applyFill="1" applyBorder="1" applyAlignment="1">
      <alignment horizontal="center" vertical="center"/>
    </xf>
    <xf numFmtId="0" fontId="12" fillId="5" borderId="34" xfId="0" applyFont="1" applyFill="1" applyBorder="1" applyAlignment="1">
      <alignment horizontal="center" vertical="center"/>
    </xf>
    <xf numFmtId="0" fontId="32" fillId="5" borderId="30" xfId="0" applyFont="1" applyFill="1" applyBorder="1" applyAlignment="1">
      <alignment horizontal="center" vertical="center" wrapText="1"/>
    </xf>
    <xf numFmtId="0" fontId="12" fillId="19" borderId="29" xfId="0" applyFont="1" applyFill="1" applyBorder="1" applyAlignment="1">
      <alignment horizontal="center" vertical="center" wrapText="1"/>
    </xf>
    <xf numFmtId="0" fontId="12" fillId="19" borderId="29" xfId="0" applyFont="1" applyFill="1" applyBorder="1" applyAlignment="1">
      <alignment horizontal="center" vertical="center"/>
    </xf>
    <xf numFmtId="0" fontId="13" fillId="5" borderId="28" xfId="0" applyFont="1" applyFill="1" applyBorder="1" applyAlignment="1">
      <alignment horizontal="center" vertical="center" wrapText="1"/>
    </xf>
    <xf numFmtId="0" fontId="32" fillId="5" borderId="43" xfId="0" applyFont="1" applyFill="1" applyBorder="1" applyAlignment="1">
      <alignment horizontal="center" vertical="center" wrapText="1"/>
    </xf>
    <xf numFmtId="0" fontId="12" fillId="13" borderId="29" xfId="0" applyFont="1" applyFill="1" applyBorder="1" applyAlignment="1">
      <alignment horizontal="center" vertical="center" wrapText="1"/>
    </xf>
    <xf numFmtId="0" fontId="12" fillId="8" borderId="33" xfId="0" applyFont="1" applyFill="1" applyBorder="1" applyAlignment="1">
      <alignment horizontal="center" vertical="center" wrapText="1"/>
    </xf>
    <xf numFmtId="0" fontId="29" fillId="20" borderId="5" xfId="0" applyFont="1" applyFill="1" applyBorder="1" applyAlignment="1">
      <alignment horizontal="center" wrapText="1"/>
    </xf>
    <xf numFmtId="0" fontId="13" fillId="5" borderId="29" xfId="0" applyFont="1" applyFill="1" applyBorder="1" applyAlignment="1">
      <alignment horizontal="center" vertical="center"/>
    </xf>
    <xf numFmtId="0" fontId="13" fillId="5" borderId="29" xfId="0" applyFont="1" applyFill="1" applyBorder="1" applyAlignment="1">
      <alignment horizontal="center" vertical="center" wrapText="1"/>
    </xf>
    <xf numFmtId="0" fontId="12" fillId="5" borderId="44" xfId="0" applyFont="1" applyFill="1" applyBorder="1" applyAlignment="1">
      <alignment horizontal="center" vertical="center"/>
    </xf>
    <xf numFmtId="0" fontId="7" fillId="5" borderId="30" xfId="0" applyFont="1" applyFill="1" applyBorder="1" applyAlignment="1">
      <alignment horizontal="center" vertical="center"/>
    </xf>
    <xf numFmtId="0" fontId="12" fillId="5" borderId="42" xfId="0" applyFont="1" applyFill="1" applyBorder="1" applyAlignment="1">
      <alignment horizontal="center" vertical="center"/>
    </xf>
    <xf numFmtId="0" fontId="12" fillId="5" borderId="35" xfId="0" applyFont="1" applyFill="1" applyBorder="1" applyAlignment="1">
      <alignment horizontal="center" vertical="center"/>
    </xf>
    <xf numFmtId="0" fontId="11" fillId="4" borderId="7" xfId="0" applyFont="1" applyFill="1" applyBorder="1" applyAlignment="1">
      <alignment horizontal="center" vertical="center" wrapText="1"/>
    </xf>
    <xf numFmtId="0" fontId="0" fillId="0" borderId="6" xfId="0" applyBorder="1"/>
    <xf numFmtId="0" fontId="11" fillId="6" borderId="7" xfId="0" applyFont="1" applyFill="1" applyBorder="1" applyAlignment="1">
      <alignment horizontal="center" vertical="center" wrapText="1"/>
    </xf>
    <xf numFmtId="0" fontId="11" fillId="4" borderId="45" xfId="0" applyFont="1" applyFill="1" applyBorder="1" applyAlignment="1">
      <alignment horizontal="center" vertical="center" wrapText="1"/>
    </xf>
    <xf numFmtId="0" fontId="12" fillId="5" borderId="46" xfId="0" applyFont="1" applyFill="1" applyBorder="1" applyAlignment="1">
      <alignment horizontal="center" vertical="center" wrapText="1"/>
    </xf>
    <xf numFmtId="0" fontId="12" fillId="5" borderId="46" xfId="0" applyFont="1" applyFill="1" applyBorder="1" applyAlignment="1">
      <alignment horizontal="center" vertical="center"/>
    </xf>
    <xf numFmtId="0" fontId="12" fillId="5" borderId="47" xfId="0" applyFont="1" applyFill="1" applyBorder="1" applyAlignment="1">
      <alignment horizontal="center" vertical="center" wrapText="1"/>
    </xf>
    <xf numFmtId="0" fontId="12" fillId="5" borderId="48" xfId="0" applyFont="1" applyFill="1" applyBorder="1" applyAlignment="1">
      <alignment horizontal="center" vertical="center"/>
    </xf>
    <xf numFmtId="0" fontId="31" fillId="5" borderId="46" xfId="0" applyFont="1" applyFill="1" applyBorder="1" applyAlignment="1">
      <alignment horizontal="center" vertical="center"/>
    </xf>
    <xf numFmtId="0" fontId="32" fillId="5" borderId="49" xfId="0" applyFont="1" applyFill="1" applyBorder="1" applyAlignment="1">
      <alignment horizontal="center" vertical="center" wrapText="1"/>
    </xf>
    <xf numFmtId="0" fontId="12" fillId="5" borderId="51" xfId="0" applyFont="1" applyFill="1" applyBorder="1" applyAlignment="1">
      <alignment horizontal="center" vertical="center"/>
    </xf>
    <xf numFmtId="0" fontId="32" fillId="5" borderId="52" xfId="0" applyFont="1" applyFill="1" applyBorder="1" applyAlignment="1">
      <alignment horizontal="center" vertical="center" wrapText="1"/>
    </xf>
    <xf numFmtId="0" fontId="12" fillId="5" borderId="50" xfId="0" applyFont="1" applyFill="1" applyBorder="1" applyAlignment="1">
      <alignment horizontal="center" vertical="center"/>
    </xf>
    <xf numFmtId="0" fontId="32" fillId="5" borderId="51" xfId="0" applyFont="1" applyFill="1" applyBorder="1" applyAlignment="1">
      <alignment horizontal="center" vertical="center" wrapText="1"/>
    </xf>
    <xf numFmtId="0" fontId="12" fillId="5" borderId="22" xfId="0" applyFont="1" applyFill="1" applyBorder="1" applyAlignment="1">
      <alignment horizontal="center" vertical="center" wrapText="1"/>
    </xf>
    <xf numFmtId="0" fontId="7" fillId="4" borderId="53" xfId="0" quotePrefix="1" applyFont="1" applyFill="1" applyBorder="1" applyAlignment="1">
      <alignment horizontal="center" vertical="center"/>
    </xf>
    <xf numFmtId="0" fontId="12" fillId="5" borderId="25" xfId="0" applyFont="1" applyFill="1" applyBorder="1" applyAlignment="1">
      <alignment horizontal="center" vertical="center" wrapText="1"/>
    </xf>
    <xf numFmtId="0" fontId="12" fillId="5" borderId="42" xfId="0" applyFont="1" applyFill="1" applyBorder="1" applyAlignment="1">
      <alignment horizontal="center" vertical="center" wrapText="1"/>
    </xf>
    <xf numFmtId="0" fontId="7" fillId="5" borderId="25" xfId="0" applyFont="1" applyFill="1" applyBorder="1" applyAlignment="1">
      <alignment horizontal="center" vertical="center"/>
    </xf>
    <xf numFmtId="0" fontId="29" fillId="20" borderId="19" xfId="0" applyFont="1" applyFill="1" applyBorder="1" applyAlignment="1">
      <alignment horizontal="center"/>
    </xf>
    <xf numFmtId="0" fontId="13" fillId="5" borderId="35" xfId="0" applyFont="1" applyFill="1" applyBorder="1" applyAlignment="1">
      <alignment horizontal="center" vertical="center"/>
    </xf>
    <xf numFmtId="0" fontId="13" fillId="5" borderId="1" xfId="0" applyFont="1" applyFill="1" applyBorder="1" applyAlignment="1">
      <alignment horizontal="center" vertical="center"/>
    </xf>
    <xf numFmtId="0" fontId="12" fillId="5" borderId="35" xfId="0" applyFont="1" applyFill="1" applyBorder="1" applyAlignment="1">
      <alignment horizontal="center" vertical="center" wrapText="1"/>
    </xf>
    <xf numFmtId="0" fontId="12" fillId="5" borderId="54" xfId="0" applyFont="1" applyFill="1" applyBorder="1" applyAlignment="1">
      <alignment horizontal="center" vertical="center" wrapText="1"/>
    </xf>
    <xf numFmtId="0" fontId="12" fillId="5" borderId="40" xfId="0" applyFont="1" applyFill="1" applyBorder="1" applyAlignment="1">
      <alignment horizontal="center" vertical="center" wrapText="1"/>
    </xf>
    <xf numFmtId="0" fontId="31" fillId="5" borderId="3" xfId="0" applyFont="1" applyFill="1" applyBorder="1" applyAlignment="1">
      <alignment horizontal="center" vertical="center"/>
    </xf>
    <xf numFmtId="0" fontId="12" fillId="5" borderId="20" xfId="0" applyFont="1" applyFill="1" applyBorder="1" applyAlignment="1">
      <alignment horizontal="center" vertical="center"/>
    </xf>
    <xf numFmtId="0" fontId="12" fillId="25" borderId="40" xfId="0" applyFont="1" applyFill="1" applyBorder="1" applyAlignment="1">
      <alignment horizontal="center" vertical="center" wrapText="1"/>
    </xf>
    <xf numFmtId="0" fontId="12" fillId="5" borderId="8" xfId="0" applyFont="1" applyFill="1" applyBorder="1" applyAlignment="1">
      <alignment horizontal="center" vertical="center" wrapText="1"/>
    </xf>
    <xf numFmtId="0" fontId="7" fillId="5" borderId="20" xfId="0" applyFont="1" applyFill="1" applyBorder="1" applyAlignment="1">
      <alignment horizontal="center" vertical="center"/>
    </xf>
    <xf numFmtId="0" fontId="13" fillId="5" borderId="54" xfId="0" applyFont="1" applyFill="1" applyBorder="1" applyAlignment="1">
      <alignment horizontal="center" vertical="center" wrapText="1"/>
    </xf>
    <xf numFmtId="0" fontId="11" fillId="6" borderId="27" xfId="0" applyFont="1" applyFill="1" applyBorder="1" applyAlignment="1">
      <alignment horizontal="center" vertical="center"/>
    </xf>
    <xf numFmtId="0" fontId="11" fillId="6" borderId="27" xfId="0" applyFont="1" applyFill="1" applyBorder="1" applyAlignment="1">
      <alignment horizontal="center" vertical="center" wrapText="1"/>
    </xf>
    <xf numFmtId="0" fontId="11" fillId="6" borderId="37" xfId="0" applyFont="1" applyFill="1" applyBorder="1" applyAlignment="1">
      <alignment horizontal="center" vertical="center" wrapText="1"/>
    </xf>
    <xf numFmtId="0" fontId="11" fillId="7" borderId="51" xfId="0" quotePrefix="1" applyFont="1" applyFill="1" applyBorder="1" applyAlignment="1">
      <alignment vertical="center"/>
    </xf>
    <xf numFmtId="0" fontId="11" fillId="7" borderId="50" xfId="0" quotePrefix="1" applyFont="1" applyFill="1" applyBorder="1" applyAlignment="1">
      <alignment horizontal="center" vertical="center"/>
    </xf>
    <xf numFmtId="0" fontId="11" fillId="6" borderId="45" xfId="0" applyFont="1" applyFill="1" applyBorder="1" applyAlignment="1">
      <alignment horizontal="center" vertical="center" wrapText="1"/>
    </xf>
    <xf numFmtId="0" fontId="12" fillId="16" borderId="29" xfId="0" applyFont="1" applyFill="1" applyBorder="1" applyAlignment="1">
      <alignment horizontal="center" vertical="center" wrapText="1"/>
    </xf>
    <xf numFmtId="0" fontId="12" fillId="10" borderId="32" xfId="0" applyFont="1" applyFill="1" applyBorder="1" applyAlignment="1">
      <alignment horizontal="center" vertical="center" wrapText="1"/>
    </xf>
    <xf numFmtId="0" fontId="12" fillId="19" borderId="33" xfId="0" applyFont="1" applyFill="1" applyBorder="1" applyAlignment="1">
      <alignment horizontal="center" vertical="center" wrapText="1"/>
    </xf>
    <xf numFmtId="0" fontId="12" fillId="19" borderId="33" xfId="0" applyFont="1" applyFill="1" applyBorder="1" applyAlignment="1">
      <alignment horizontal="center" vertical="center"/>
    </xf>
    <xf numFmtId="0" fontId="12" fillId="8" borderId="29" xfId="0" applyFont="1" applyFill="1" applyBorder="1" applyAlignment="1">
      <alignment horizontal="center" vertical="center" wrapText="1"/>
    </xf>
    <xf numFmtId="0" fontId="12" fillId="10" borderId="32" xfId="0" applyFont="1" applyFill="1" applyBorder="1" applyAlignment="1">
      <alignment horizontal="center" vertical="center"/>
    </xf>
    <xf numFmtId="0" fontId="12" fillId="24" borderId="28" xfId="0" applyFont="1" applyFill="1" applyBorder="1" applyAlignment="1">
      <alignment horizontal="center" vertical="center"/>
    </xf>
    <xf numFmtId="0" fontId="12" fillId="5" borderId="32" xfId="0" applyFont="1" applyFill="1" applyBorder="1" applyAlignment="1">
      <alignment horizontal="center" vertical="center" wrapText="1"/>
    </xf>
    <xf numFmtId="0" fontId="12" fillId="8" borderId="28" xfId="0" applyFont="1" applyFill="1" applyBorder="1" applyAlignment="1">
      <alignment horizontal="center" vertical="center" wrapText="1"/>
    </xf>
    <xf numFmtId="0" fontId="12" fillId="13" borderId="6" xfId="0" applyFont="1" applyFill="1" applyBorder="1" applyAlignment="1">
      <alignment horizontal="center" vertical="center" wrapText="1"/>
    </xf>
    <xf numFmtId="0" fontId="12" fillId="16" borderId="33" xfId="0" applyFont="1" applyFill="1" applyBorder="1" applyAlignment="1">
      <alignment horizontal="center" vertical="center" wrapText="1"/>
    </xf>
    <xf numFmtId="0" fontId="11" fillId="7" borderId="35" xfId="0" quotePrefix="1" applyFont="1" applyFill="1" applyBorder="1" applyAlignment="1">
      <alignment horizontal="center" vertical="center"/>
    </xf>
    <xf numFmtId="0" fontId="12" fillId="8" borderId="5" xfId="0" applyFont="1" applyFill="1" applyBorder="1" applyAlignment="1">
      <alignment horizontal="center" vertical="center" wrapText="1"/>
    </xf>
    <xf numFmtId="0" fontId="12" fillId="5" borderId="32" xfId="0" applyFont="1" applyFill="1" applyBorder="1" applyAlignment="1">
      <alignment horizontal="center" vertical="center"/>
    </xf>
    <xf numFmtId="0" fontId="12" fillId="24" borderId="28" xfId="0" applyFont="1" applyFill="1" applyBorder="1" applyAlignment="1">
      <alignment horizontal="center" vertical="center" wrapText="1"/>
    </xf>
    <xf numFmtId="0" fontId="12" fillId="13" borderId="29" xfId="0" applyFont="1" applyFill="1" applyBorder="1" applyAlignment="1">
      <alignment horizontal="center" vertical="center"/>
    </xf>
    <xf numFmtId="0" fontId="12" fillId="13" borderId="33" xfId="0" applyFont="1" applyFill="1" applyBorder="1" applyAlignment="1">
      <alignment horizontal="center" vertical="center"/>
    </xf>
    <xf numFmtId="0" fontId="12" fillId="13" borderId="5" xfId="0" applyFont="1" applyFill="1" applyBorder="1" applyAlignment="1">
      <alignment horizontal="center" vertical="center" wrapText="1"/>
    </xf>
    <xf numFmtId="0" fontId="12" fillId="13" borderId="5" xfId="0" applyFont="1" applyFill="1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12" fillId="8" borderId="7" xfId="0" applyFont="1" applyFill="1" applyBorder="1" applyAlignment="1">
      <alignment horizontal="center" vertical="center" wrapText="1"/>
    </xf>
    <xf numFmtId="0" fontId="12" fillId="16" borderId="32" xfId="0" applyFont="1" applyFill="1" applyBorder="1" applyAlignment="1">
      <alignment horizontal="center" vertical="center" wrapText="1"/>
    </xf>
    <xf numFmtId="0" fontId="12" fillId="16" borderId="6" xfId="0" applyFont="1" applyFill="1" applyBorder="1" applyAlignment="1">
      <alignment horizontal="center" vertical="center" wrapText="1"/>
    </xf>
    <xf numFmtId="16" fontId="28" fillId="5" borderId="10" xfId="0" applyNumberFormat="1" applyFont="1" applyFill="1" applyBorder="1" applyAlignment="1">
      <alignment horizontal="center" vertical="center" wrapText="1"/>
    </xf>
    <xf numFmtId="0" fontId="12" fillId="24" borderId="7" xfId="0" applyFont="1" applyFill="1" applyBorder="1" applyAlignment="1">
      <alignment horizontal="center" vertical="center" wrapText="1"/>
    </xf>
    <xf numFmtId="0" fontId="12" fillId="24" borderId="33" xfId="0" applyFont="1" applyFill="1" applyBorder="1" applyAlignment="1">
      <alignment horizontal="center" vertical="center"/>
    </xf>
    <xf numFmtId="0" fontId="12" fillId="24" borderId="33" xfId="0" applyFont="1" applyFill="1" applyBorder="1" applyAlignment="1">
      <alignment horizontal="center" vertical="center" wrapText="1"/>
    </xf>
    <xf numFmtId="0" fontId="12" fillId="25" borderId="7" xfId="0" applyFont="1" applyFill="1" applyBorder="1" applyAlignment="1">
      <alignment horizontal="center" vertical="center" wrapText="1"/>
    </xf>
    <xf numFmtId="0" fontId="12" fillId="25" borderId="29" xfId="0" applyFont="1" applyFill="1" applyBorder="1" applyAlignment="1">
      <alignment horizontal="center" vertical="center"/>
    </xf>
    <xf numFmtId="0" fontId="12" fillId="5" borderId="30" xfId="0" applyFont="1" applyFill="1" applyBorder="1" applyAlignment="1">
      <alignment horizontal="center" vertical="center" wrapText="1"/>
    </xf>
    <xf numFmtId="0" fontId="12" fillId="25" borderId="42" xfId="0" applyFont="1" applyFill="1" applyBorder="1" applyAlignment="1">
      <alignment horizontal="center" vertical="center"/>
    </xf>
    <xf numFmtId="0" fontId="12" fillId="10" borderId="29" xfId="0" applyFont="1" applyFill="1" applyBorder="1" applyAlignment="1">
      <alignment horizontal="center" vertical="center" wrapText="1"/>
    </xf>
    <xf numFmtId="0" fontId="12" fillId="10" borderId="7" xfId="0" applyFont="1" applyFill="1" applyBorder="1" applyAlignment="1">
      <alignment horizontal="center" vertical="center" wrapText="1"/>
    </xf>
    <xf numFmtId="0" fontId="0" fillId="0" borderId="46" xfId="0" applyBorder="1"/>
    <xf numFmtId="0" fontId="12" fillId="13" borderId="7" xfId="0" applyFont="1" applyFill="1" applyBorder="1" applyAlignment="1">
      <alignment horizontal="center" vertical="center" wrapText="1"/>
    </xf>
    <xf numFmtId="0" fontId="7" fillId="4" borderId="23" xfId="0" quotePrefix="1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2" fillId="24" borderId="7" xfId="0" applyFont="1" applyFill="1" applyBorder="1" applyAlignment="1">
      <alignment horizontal="center" vertical="center"/>
    </xf>
    <xf numFmtId="0" fontId="11" fillId="14" borderId="7" xfId="0" quotePrefix="1" applyFont="1" applyFill="1" applyBorder="1" applyAlignment="1">
      <alignment vertical="center"/>
    </xf>
    <xf numFmtId="0" fontId="0" fillId="0" borderId="36" xfId="0" applyBorder="1"/>
    <xf numFmtId="0" fontId="25" fillId="5" borderId="9" xfId="0" applyFont="1" applyFill="1" applyBorder="1" applyAlignment="1">
      <alignment horizontal="center" vertical="center"/>
    </xf>
    <xf numFmtId="0" fontId="12" fillId="10" borderId="29" xfId="0" applyFont="1" applyFill="1" applyBorder="1" applyAlignment="1">
      <alignment horizontal="center" vertical="center"/>
    </xf>
    <xf numFmtId="0" fontId="12" fillId="19" borderId="6" xfId="0" applyFont="1" applyFill="1" applyBorder="1" applyAlignment="1">
      <alignment horizontal="center" vertical="center" wrapText="1"/>
    </xf>
    <xf numFmtId="0" fontId="12" fillId="26" borderId="7" xfId="0" applyFont="1" applyFill="1" applyBorder="1" applyAlignment="1">
      <alignment horizontal="center" vertical="center" wrapText="1"/>
    </xf>
    <xf numFmtId="0" fontId="28" fillId="5" borderId="9" xfId="0" quotePrefix="1" applyFont="1" applyFill="1" applyBorder="1" applyAlignment="1">
      <alignment horizontal="center" vertical="center" wrapText="1"/>
    </xf>
    <xf numFmtId="0" fontId="12" fillId="10" borderId="7" xfId="0" applyFont="1" applyFill="1" applyBorder="1" applyAlignment="1">
      <alignment horizontal="center" vertical="center"/>
    </xf>
    <xf numFmtId="0" fontId="12" fillId="19" borderId="6" xfId="0" applyFont="1" applyFill="1" applyBorder="1" applyAlignment="1">
      <alignment horizontal="center" vertical="center"/>
    </xf>
    <xf numFmtId="0" fontId="12" fillId="25" borderId="50" xfId="0" applyFont="1" applyFill="1" applyBorder="1" applyAlignment="1">
      <alignment horizontal="center" vertical="center"/>
    </xf>
    <xf numFmtId="0" fontId="12" fillId="25" borderId="32" xfId="0" applyFont="1" applyFill="1" applyBorder="1" applyAlignment="1">
      <alignment horizontal="center" vertical="center" wrapText="1"/>
    </xf>
    <xf numFmtId="0" fontId="12" fillId="25" borderId="29" xfId="0" applyFont="1" applyFill="1" applyBorder="1" applyAlignment="1">
      <alignment horizontal="center" vertical="center" wrapText="1"/>
    </xf>
    <xf numFmtId="0" fontId="12" fillId="5" borderId="43" xfId="0" applyFont="1" applyFill="1" applyBorder="1" applyAlignment="1">
      <alignment horizontal="center" vertical="center"/>
    </xf>
    <xf numFmtId="0" fontId="12" fillId="19" borderId="32" xfId="0" applyFont="1" applyFill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12" fillId="5" borderId="7" xfId="0" quotePrefix="1" applyFont="1" applyFill="1" applyBorder="1" applyAlignment="1">
      <alignment horizontal="center" vertical="center" wrapText="1"/>
    </xf>
    <xf numFmtId="0" fontId="0" fillId="0" borderId="57" xfId="0" applyBorder="1"/>
    <xf numFmtId="0" fontId="28" fillId="5" borderId="15" xfId="0" applyFont="1" applyFill="1" applyBorder="1" applyAlignment="1">
      <alignment horizontal="center" vertical="center" wrapText="1"/>
    </xf>
    <xf numFmtId="0" fontId="26" fillId="21" borderId="10" xfId="0" applyFont="1" applyFill="1" applyBorder="1" applyAlignment="1">
      <alignment horizontal="center" vertical="center" wrapText="1"/>
    </xf>
    <xf numFmtId="14" fontId="17" fillId="0" borderId="10" xfId="0" quotePrefix="1" applyNumberFormat="1" applyFont="1" applyBorder="1" applyAlignment="1">
      <alignment horizontal="center" vertical="center" wrapText="1"/>
    </xf>
    <xf numFmtId="0" fontId="27" fillId="9" borderId="24" xfId="0" applyFont="1" applyFill="1" applyBorder="1" applyAlignment="1">
      <alignment horizontal="center" vertical="center" wrapText="1"/>
    </xf>
    <xf numFmtId="0" fontId="28" fillId="9" borderId="9" xfId="0" applyFont="1" applyFill="1" applyBorder="1" applyAlignment="1">
      <alignment horizontal="center" vertical="center" wrapText="1"/>
    </xf>
    <xf numFmtId="0" fontId="12" fillId="10" borderId="32" xfId="0" applyFont="1" applyFill="1" applyBorder="1" applyAlignment="1">
      <alignment horizontal="center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12" fillId="24" borderId="32" xfId="0" applyFont="1" applyFill="1" applyBorder="1" applyAlignment="1">
      <alignment horizontal="center" vertical="center"/>
    </xf>
    <xf numFmtId="0" fontId="35" fillId="5" borderId="9" xfId="0" applyFont="1" applyFill="1" applyBorder="1" applyAlignment="1">
      <alignment horizontal="center" vertical="center" wrapText="1"/>
    </xf>
    <xf numFmtId="16" fontId="28" fillId="9" borderId="10" xfId="0" applyNumberFormat="1" applyFont="1" applyFill="1" applyBorder="1" applyAlignment="1">
      <alignment horizontal="center" vertical="center" wrapText="1"/>
    </xf>
    <xf numFmtId="0" fontId="28" fillId="9" borderId="15" xfId="0" applyFont="1" applyFill="1" applyBorder="1" applyAlignment="1">
      <alignment horizontal="center" vertical="center" wrapText="1"/>
    </xf>
    <xf numFmtId="0" fontId="7" fillId="5" borderId="40" xfId="0" applyFont="1" applyFill="1" applyBorder="1" applyAlignment="1">
      <alignment horizontal="center" vertical="center"/>
    </xf>
    <xf numFmtId="0" fontId="12" fillId="25" borderId="32" xfId="0" applyFont="1" applyFill="1" applyBorder="1" applyAlignment="1">
      <alignment horizontal="center" vertical="center"/>
    </xf>
    <xf numFmtId="0" fontId="12" fillId="25" borderId="22" xfId="0" applyFont="1" applyFill="1" applyBorder="1" applyAlignment="1">
      <alignment horizontal="center" vertical="center"/>
    </xf>
    <xf numFmtId="0" fontId="12" fillId="26" borderId="5" xfId="0" applyFont="1" applyFill="1" applyBorder="1" applyAlignment="1">
      <alignment horizontal="center" vertical="center"/>
    </xf>
    <xf numFmtId="0" fontId="28" fillId="5" borderId="10" xfId="0" applyFont="1" applyFill="1" applyBorder="1" applyAlignment="1">
      <alignment horizontal="center" vertical="center" wrapText="1"/>
    </xf>
    <xf numFmtId="14" fontId="17" fillId="0" borderId="21" xfId="0" quotePrefix="1" applyNumberFormat="1" applyFont="1" applyBorder="1" applyAlignment="1">
      <alignment horizontal="center" vertical="center"/>
    </xf>
    <xf numFmtId="0" fontId="26" fillId="21" borderId="21" xfId="0" applyFont="1" applyFill="1" applyBorder="1" applyAlignment="1">
      <alignment horizontal="center" vertical="center"/>
    </xf>
    <xf numFmtId="0" fontId="27" fillId="26" borderId="11" xfId="0" applyFont="1" applyFill="1" applyBorder="1" applyAlignment="1">
      <alignment horizontal="center" vertical="center" wrapText="1"/>
    </xf>
    <xf numFmtId="0" fontId="12" fillId="16" borderId="33" xfId="0" applyFont="1" applyFill="1" applyBorder="1" applyAlignment="1">
      <alignment horizontal="center" vertical="center"/>
    </xf>
    <xf numFmtId="0" fontId="18" fillId="5" borderId="0" xfId="0" applyFont="1" applyFill="1"/>
    <xf numFmtId="0" fontId="26" fillId="6" borderId="9" xfId="0" applyFont="1" applyFill="1" applyBorder="1" applyAlignment="1">
      <alignment horizontal="center" vertical="center"/>
    </xf>
    <xf numFmtId="14" fontId="17" fillId="0" borderId="9" xfId="0" quotePrefix="1" applyNumberFormat="1" applyFont="1" applyBorder="1" applyAlignment="1">
      <alignment horizontal="center" vertical="center"/>
    </xf>
    <xf numFmtId="0" fontId="27" fillId="5" borderId="12" xfId="0" applyFont="1" applyFill="1" applyBorder="1" applyAlignment="1">
      <alignment vertical="center" wrapText="1"/>
    </xf>
    <xf numFmtId="0" fontId="27" fillId="5" borderId="13" xfId="0" applyFont="1" applyFill="1" applyBorder="1" applyAlignment="1">
      <alignment vertical="center" wrapText="1"/>
    </xf>
    <xf numFmtId="0" fontId="27" fillId="5" borderId="14" xfId="0" applyFont="1" applyFill="1" applyBorder="1" applyAlignment="1">
      <alignment vertical="center" wrapText="1"/>
    </xf>
    <xf numFmtId="0" fontId="26" fillId="21" borderId="9" xfId="0" applyFont="1" applyFill="1" applyBorder="1" applyAlignment="1">
      <alignment horizontal="center" vertical="center"/>
    </xf>
    <xf numFmtId="0" fontId="27" fillId="9" borderId="15" xfId="0" applyFont="1" applyFill="1" applyBorder="1" applyAlignment="1">
      <alignment horizontal="center" vertical="center" wrapText="1"/>
    </xf>
    <xf numFmtId="0" fontId="27" fillId="9" borderId="16" xfId="0" applyFont="1" applyFill="1" applyBorder="1" applyAlignment="1">
      <alignment horizontal="center" vertical="center" wrapText="1"/>
    </xf>
    <xf numFmtId="16" fontId="28" fillId="9" borderId="11" xfId="0" applyNumberFormat="1" applyFont="1" applyFill="1" applyBorder="1" applyAlignment="1">
      <alignment horizontal="center" vertical="center" wrapText="1"/>
    </xf>
    <xf numFmtId="0" fontId="28" fillId="9" borderId="17" xfId="0" applyFont="1" applyFill="1" applyBorder="1" applyAlignment="1">
      <alignment horizontal="center" vertical="center" wrapText="1"/>
    </xf>
    <xf numFmtId="0" fontId="12" fillId="25" borderId="59" xfId="0" applyFont="1" applyFill="1" applyBorder="1" applyAlignment="1">
      <alignment horizontal="center" vertical="center"/>
    </xf>
    <xf numFmtId="0" fontId="12" fillId="19" borderId="7" xfId="0" applyFont="1" applyFill="1" applyBorder="1" applyAlignment="1">
      <alignment horizontal="center" vertical="center" wrapText="1"/>
    </xf>
    <xf numFmtId="0" fontId="12" fillId="8" borderId="5" xfId="0" applyFont="1" applyFill="1" applyBorder="1" applyAlignment="1">
      <alignment horizontal="center" vertical="center"/>
    </xf>
    <xf numFmtId="0" fontId="12" fillId="24" borderId="6" xfId="0" applyFont="1" applyFill="1" applyBorder="1" applyAlignment="1">
      <alignment horizontal="center" vertical="center"/>
    </xf>
    <xf numFmtId="0" fontId="12" fillId="5" borderId="5" xfId="0" quotePrefix="1" applyFont="1" applyFill="1" applyBorder="1" applyAlignment="1">
      <alignment horizontal="center" vertical="center" wrapText="1"/>
    </xf>
    <xf numFmtId="0" fontId="37" fillId="0" borderId="0" xfId="0" applyFont="1"/>
    <xf numFmtId="0" fontId="12" fillId="5" borderId="29" xfId="0" quotePrefix="1" applyFont="1" applyFill="1" applyBorder="1" applyAlignment="1">
      <alignment horizontal="center" vertical="center" wrapText="1"/>
    </xf>
    <xf numFmtId="0" fontId="12" fillId="13" borderId="33" xfId="0" applyFont="1" applyFill="1" applyBorder="1" applyAlignment="1">
      <alignment horizontal="center" vertical="center" wrapText="1"/>
    </xf>
    <xf numFmtId="0" fontId="7" fillId="5" borderId="5" xfId="0" quotePrefix="1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12" fillId="8" borderId="33" xfId="0" applyFont="1" applyFill="1" applyBorder="1" applyAlignment="1">
      <alignment horizontal="center" vertical="center"/>
    </xf>
    <xf numFmtId="0" fontId="12" fillId="26" borderId="33" xfId="0" applyFont="1" applyFill="1" applyBorder="1" applyAlignment="1">
      <alignment horizontal="center" vertical="center" wrapText="1"/>
    </xf>
    <xf numFmtId="0" fontId="12" fillId="25" borderId="28" xfId="0" applyFont="1" applyFill="1" applyBorder="1" applyAlignment="1">
      <alignment horizontal="center" vertical="center" wrapText="1"/>
    </xf>
    <xf numFmtId="0" fontId="12" fillId="8" borderId="32" xfId="0" applyFont="1" applyFill="1" applyBorder="1" applyAlignment="1">
      <alignment horizontal="center" vertical="center" wrapText="1"/>
    </xf>
    <xf numFmtId="0" fontId="12" fillId="5" borderId="28" xfId="0" quotePrefix="1" applyFont="1" applyFill="1" applyBorder="1" applyAlignment="1">
      <alignment horizontal="center" vertical="center" wrapText="1"/>
    </xf>
    <xf numFmtId="0" fontId="12" fillId="17" borderId="1" xfId="0" applyFont="1" applyFill="1" applyBorder="1" applyAlignment="1">
      <alignment horizontal="center" vertical="center"/>
    </xf>
    <xf numFmtId="0" fontId="12" fillId="17" borderId="3" xfId="0" applyFont="1" applyFill="1" applyBorder="1" applyAlignment="1">
      <alignment horizontal="center" vertical="center"/>
    </xf>
    <xf numFmtId="0" fontId="12" fillId="8" borderId="1" xfId="0" applyFont="1" applyFill="1" applyBorder="1" applyAlignment="1">
      <alignment horizontal="center" vertical="center"/>
    </xf>
    <xf numFmtId="0" fontId="12" fillId="8" borderId="3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11" borderId="1" xfId="0" applyFont="1" applyFill="1" applyBorder="1" applyAlignment="1">
      <alignment horizontal="center" vertical="center"/>
    </xf>
    <xf numFmtId="0" fontId="12" fillId="11" borderId="3" xfId="0" applyFont="1" applyFill="1" applyBorder="1" applyAlignment="1">
      <alignment horizontal="center" vertical="center"/>
    </xf>
    <xf numFmtId="0" fontId="12" fillId="12" borderId="1" xfId="0" applyFont="1" applyFill="1" applyBorder="1" applyAlignment="1">
      <alignment horizontal="center" vertical="center"/>
    </xf>
    <xf numFmtId="0" fontId="12" fillId="12" borderId="3" xfId="0" applyFont="1" applyFill="1" applyBorder="1" applyAlignment="1">
      <alignment horizontal="center" vertical="center"/>
    </xf>
    <xf numFmtId="0" fontId="12" fillId="10" borderId="1" xfId="0" applyFont="1" applyFill="1" applyBorder="1" applyAlignment="1">
      <alignment horizontal="center" vertical="center"/>
    </xf>
    <xf numFmtId="0" fontId="12" fillId="10" borderId="3" xfId="0" applyFont="1" applyFill="1" applyBorder="1" applyAlignment="1">
      <alignment horizontal="center" vertical="center"/>
    </xf>
    <xf numFmtId="0" fontId="12" fillId="9" borderId="1" xfId="0" applyFont="1" applyFill="1" applyBorder="1" applyAlignment="1">
      <alignment horizontal="center" vertical="center"/>
    </xf>
    <xf numFmtId="0" fontId="12" fillId="9" borderId="3" xfId="0" applyFont="1" applyFill="1" applyBorder="1" applyAlignment="1">
      <alignment horizontal="center" vertical="center"/>
    </xf>
    <xf numFmtId="0" fontId="15" fillId="0" borderId="0" xfId="0" applyFont="1" applyAlignment="1">
      <alignment horizontal="center" wrapText="1"/>
    </xf>
    <xf numFmtId="0" fontId="7" fillId="8" borderId="1" xfId="0" applyFont="1" applyFill="1" applyBorder="1" applyAlignment="1">
      <alignment horizontal="center" vertical="center"/>
    </xf>
    <xf numFmtId="0" fontId="7" fillId="8" borderId="3" xfId="0" applyFont="1" applyFill="1" applyBorder="1" applyAlignment="1">
      <alignment horizontal="center" vertical="center"/>
    </xf>
    <xf numFmtId="0" fontId="11" fillId="4" borderId="27" xfId="0" applyFont="1" applyFill="1" applyBorder="1" applyAlignment="1">
      <alignment horizontal="center" vertical="center"/>
    </xf>
    <xf numFmtId="0" fontId="11" fillId="4" borderId="31" xfId="0" applyFont="1" applyFill="1" applyBorder="1" applyAlignment="1">
      <alignment horizontal="center" vertical="center"/>
    </xf>
    <xf numFmtId="0" fontId="11" fillId="14" borderId="7" xfId="0" quotePrefix="1" applyFont="1" applyFill="1" applyBorder="1" applyAlignment="1">
      <alignment horizontal="center" vertical="center"/>
    </xf>
    <xf numFmtId="0" fontId="11" fillId="14" borderId="32" xfId="0" quotePrefix="1" applyFont="1" applyFill="1" applyBorder="1" applyAlignment="1">
      <alignment horizontal="center" vertical="center"/>
    </xf>
    <xf numFmtId="0" fontId="11" fillId="6" borderId="27" xfId="0" applyFont="1" applyFill="1" applyBorder="1" applyAlignment="1">
      <alignment horizontal="center" vertical="center"/>
    </xf>
    <xf numFmtId="0" fontId="11" fillId="6" borderId="31" xfId="0" applyFont="1" applyFill="1" applyBorder="1" applyAlignment="1">
      <alignment horizontal="center" vertical="center"/>
    </xf>
    <xf numFmtId="0" fontId="11" fillId="7" borderId="28" xfId="0" quotePrefix="1" applyFont="1" applyFill="1" applyBorder="1" applyAlignment="1">
      <alignment horizontal="center" vertical="center"/>
    </xf>
    <xf numFmtId="0" fontId="11" fillId="7" borderId="32" xfId="0" quotePrefix="1" applyFont="1" applyFill="1" applyBorder="1" applyAlignment="1">
      <alignment horizontal="center" vertical="center"/>
    </xf>
    <xf numFmtId="0" fontId="11" fillId="7" borderId="7" xfId="0" quotePrefix="1" applyFont="1" applyFill="1" applyBorder="1" applyAlignment="1">
      <alignment horizontal="center" vertical="center"/>
    </xf>
    <xf numFmtId="0" fontId="11" fillId="4" borderId="7" xfId="0" applyFont="1" applyFill="1" applyBorder="1" applyAlignment="1">
      <alignment horizontal="center" vertical="center"/>
    </xf>
    <xf numFmtId="0" fontId="11" fillId="6" borderId="55" xfId="0" applyFont="1" applyFill="1" applyBorder="1" applyAlignment="1">
      <alignment horizontal="center" vertical="center"/>
    </xf>
    <xf numFmtId="0" fontId="7" fillId="4" borderId="39" xfId="0" quotePrefix="1" applyFont="1" applyFill="1" applyBorder="1" applyAlignment="1">
      <alignment horizontal="center" vertical="center"/>
    </xf>
    <xf numFmtId="0" fontId="7" fillId="4" borderId="40" xfId="0" quotePrefix="1" applyFont="1" applyFill="1" applyBorder="1" applyAlignment="1">
      <alignment horizontal="center" vertical="center"/>
    </xf>
    <xf numFmtId="0" fontId="7" fillId="4" borderId="56" xfId="0" quotePrefix="1" applyFont="1" applyFill="1" applyBorder="1" applyAlignment="1">
      <alignment horizontal="center" vertical="center"/>
    </xf>
    <xf numFmtId="0" fontId="19" fillId="4" borderId="27" xfId="0" applyFont="1" applyFill="1" applyBorder="1" applyAlignment="1">
      <alignment horizontal="center" vertical="center"/>
    </xf>
    <xf numFmtId="0" fontId="19" fillId="4" borderId="31" xfId="0" applyFont="1" applyFill="1" applyBorder="1" applyAlignment="1">
      <alignment horizontal="center" vertical="center"/>
    </xf>
    <xf numFmtId="0" fontId="19" fillId="4" borderId="7" xfId="0" applyFont="1" applyFill="1" applyBorder="1" applyAlignment="1">
      <alignment horizontal="center" vertical="center"/>
    </xf>
    <xf numFmtId="0" fontId="11" fillId="14" borderId="28" xfId="0" quotePrefix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4" fillId="15" borderId="2" xfId="0" applyFont="1" applyFill="1" applyBorder="1" applyAlignment="1">
      <alignment horizontal="center" vertical="center" wrapText="1"/>
    </xf>
    <xf numFmtId="0" fontId="4" fillId="15" borderId="3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7" fillId="4" borderId="1" xfId="0" quotePrefix="1" applyFont="1" applyFill="1" applyBorder="1" applyAlignment="1">
      <alignment horizontal="center" vertical="center"/>
    </xf>
    <xf numFmtId="0" fontId="7" fillId="4" borderId="3" xfId="0" quotePrefix="1" applyFont="1" applyFill="1" applyBorder="1" applyAlignment="1">
      <alignment horizontal="center" vertical="center"/>
    </xf>
    <xf numFmtId="0" fontId="7" fillId="4" borderId="22" xfId="0" quotePrefix="1" applyFont="1" applyFill="1" applyBorder="1" applyAlignment="1">
      <alignment horizontal="center" vertical="center"/>
    </xf>
    <xf numFmtId="0" fontId="7" fillId="4" borderId="23" xfId="0" quotePrefix="1" applyFont="1" applyFill="1" applyBorder="1" applyAlignment="1">
      <alignment horizontal="center" vertical="center"/>
    </xf>
    <xf numFmtId="0" fontId="11" fillId="4" borderId="5" xfId="0" applyFont="1" applyFill="1" applyBorder="1" applyAlignment="1">
      <alignment horizontal="center" vertical="center"/>
    </xf>
    <xf numFmtId="0" fontId="12" fillId="5" borderId="28" xfId="0" applyFont="1" applyFill="1" applyBorder="1" applyAlignment="1">
      <alignment horizontal="center" vertical="center" wrapText="1"/>
    </xf>
    <xf numFmtId="0" fontId="12" fillId="5" borderId="7" xfId="0" applyFont="1" applyFill="1" applyBorder="1" applyAlignment="1">
      <alignment horizontal="center" vertical="center" wrapText="1"/>
    </xf>
    <xf numFmtId="0" fontId="12" fillId="17" borderId="4" xfId="0" applyFont="1" applyFill="1" applyBorder="1" applyAlignment="1">
      <alignment horizontal="center" vertical="center"/>
    </xf>
    <xf numFmtId="0" fontId="12" fillId="8" borderId="4" xfId="0" applyFont="1" applyFill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11" borderId="4" xfId="0" applyFont="1" applyFill="1" applyBorder="1" applyAlignment="1">
      <alignment horizontal="center" vertical="center"/>
    </xf>
    <xf numFmtId="0" fontId="12" fillId="12" borderId="4" xfId="0" applyFont="1" applyFill="1" applyBorder="1" applyAlignment="1">
      <alignment horizontal="center" vertical="center"/>
    </xf>
    <xf numFmtId="0" fontId="12" fillId="10" borderId="4" xfId="0" applyFont="1" applyFill="1" applyBorder="1" applyAlignment="1">
      <alignment horizontal="center" vertical="center"/>
    </xf>
    <xf numFmtId="0" fontId="12" fillId="9" borderId="4" xfId="0" applyFont="1" applyFill="1" applyBorder="1" applyAlignment="1">
      <alignment horizontal="center" vertical="center"/>
    </xf>
    <xf numFmtId="0" fontId="12" fillId="5" borderId="32" xfId="0" applyFont="1" applyFill="1" applyBorder="1" applyAlignment="1">
      <alignment horizontal="center" vertical="center" wrapText="1"/>
    </xf>
    <xf numFmtId="0" fontId="26" fillId="6" borderId="10" xfId="0" applyFont="1" applyFill="1" applyBorder="1" applyAlignment="1">
      <alignment horizontal="center" vertical="center"/>
    </xf>
    <xf numFmtId="0" fontId="26" fillId="6" borderId="11" xfId="0" applyFont="1" applyFill="1" applyBorder="1" applyAlignment="1">
      <alignment horizontal="center" vertical="center"/>
    </xf>
    <xf numFmtId="14" fontId="17" fillId="0" borderId="10" xfId="0" quotePrefix="1" applyNumberFormat="1" applyFont="1" applyBorder="1" applyAlignment="1">
      <alignment horizontal="center" vertical="center"/>
    </xf>
    <xf numFmtId="14" fontId="17" fillId="0" borderId="11" xfId="0" quotePrefix="1" applyNumberFormat="1" applyFont="1" applyBorder="1" applyAlignment="1">
      <alignment horizontal="center" vertical="center"/>
    </xf>
    <xf numFmtId="0" fontId="26" fillId="21" borderId="10" xfId="0" applyFont="1" applyFill="1" applyBorder="1" applyAlignment="1">
      <alignment horizontal="center" vertical="center"/>
    </xf>
    <xf numFmtId="0" fontId="26" fillId="21" borderId="11" xfId="0" applyFont="1" applyFill="1" applyBorder="1" applyAlignment="1">
      <alignment horizontal="center" vertical="center"/>
    </xf>
    <xf numFmtId="0" fontId="24" fillId="6" borderId="12" xfId="0" applyFont="1" applyFill="1" applyBorder="1" applyAlignment="1">
      <alignment horizontal="center" vertical="center"/>
    </xf>
    <xf numFmtId="0" fontId="24" fillId="6" borderId="13" xfId="0" applyFont="1" applyFill="1" applyBorder="1" applyAlignment="1">
      <alignment horizontal="center" vertical="center"/>
    </xf>
    <xf numFmtId="0" fontId="24" fillId="6" borderId="14" xfId="0" applyFont="1" applyFill="1" applyBorder="1" applyAlignment="1">
      <alignment horizontal="center" vertical="center"/>
    </xf>
    <xf numFmtId="0" fontId="24" fillId="21" borderId="12" xfId="0" applyFont="1" applyFill="1" applyBorder="1" applyAlignment="1">
      <alignment horizontal="center" vertical="center"/>
    </xf>
    <xf numFmtId="0" fontId="24" fillId="21" borderId="13" xfId="0" applyFont="1" applyFill="1" applyBorder="1" applyAlignment="1">
      <alignment horizontal="center" vertical="center"/>
    </xf>
    <xf numFmtId="0" fontId="24" fillId="21" borderId="14" xfId="0" applyFont="1" applyFill="1" applyBorder="1" applyAlignment="1">
      <alignment horizontal="center" vertical="center"/>
    </xf>
    <xf numFmtId="0" fontId="26" fillId="6" borderId="21" xfId="0" applyFont="1" applyFill="1" applyBorder="1" applyAlignment="1">
      <alignment horizontal="center" vertical="center"/>
    </xf>
    <xf numFmtId="0" fontId="26" fillId="10" borderId="10" xfId="0" applyFont="1" applyFill="1" applyBorder="1" applyAlignment="1">
      <alignment horizontal="center" vertical="center"/>
    </xf>
    <xf numFmtId="0" fontId="26" fillId="10" borderId="11" xfId="0" applyFont="1" applyFill="1" applyBorder="1" applyAlignment="1">
      <alignment horizontal="center" vertical="center"/>
    </xf>
    <xf numFmtId="14" fontId="17" fillId="5" borderId="10" xfId="0" quotePrefix="1" applyNumberFormat="1" applyFont="1" applyFill="1" applyBorder="1" applyAlignment="1">
      <alignment horizontal="center" vertical="center"/>
    </xf>
    <xf numFmtId="14" fontId="17" fillId="5" borderId="11" xfId="0" quotePrefix="1" applyNumberFormat="1" applyFont="1" applyFill="1" applyBorder="1" applyAlignment="1">
      <alignment horizontal="center" vertical="center"/>
    </xf>
    <xf numFmtId="0" fontId="23" fillId="22" borderId="12" xfId="0" applyFont="1" applyFill="1" applyBorder="1" applyAlignment="1">
      <alignment horizontal="center" vertical="center"/>
    </xf>
    <xf numFmtId="0" fontId="23" fillId="22" borderId="13" xfId="0" applyFont="1" applyFill="1" applyBorder="1" applyAlignment="1">
      <alignment horizontal="center" vertical="center"/>
    </xf>
    <xf numFmtId="0" fontId="23" fillId="22" borderId="14" xfId="0" applyFont="1" applyFill="1" applyBorder="1" applyAlignment="1">
      <alignment horizontal="center" vertical="center"/>
    </xf>
    <xf numFmtId="0" fontId="24" fillId="10" borderId="12" xfId="0" applyFont="1" applyFill="1" applyBorder="1" applyAlignment="1">
      <alignment horizontal="center" vertical="center"/>
    </xf>
    <xf numFmtId="0" fontId="24" fillId="10" borderId="13" xfId="0" applyFont="1" applyFill="1" applyBorder="1" applyAlignment="1">
      <alignment horizontal="center" vertical="center"/>
    </xf>
    <xf numFmtId="0" fontId="24" fillId="10" borderId="14" xfId="0" applyFont="1" applyFill="1" applyBorder="1" applyAlignment="1">
      <alignment horizontal="center" vertical="center"/>
    </xf>
    <xf numFmtId="0" fontId="24" fillId="23" borderId="12" xfId="0" applyFont="1" applyFill="1" applyBorder="1" applyAlignment="1">
      <alignment horizontal="center" vertical="center"/>
    </xf>
    <xf numFmtId="0" fontId="24" fillId="23" borderId="13" xfId="0" applyFont="1" applyFill="1" applyBorder="1" applyAlignment="1">
      <alignment horizontal="center" vertical="center"/>
    </xf>
    <xf numFmtId="0" fontId="24" fillId="23" borderId="14" xfId="0" applyFont="1" applyFill="1" applyBorder="1" applyAlignment="1">
      <alignment horizontal="center" vertical="center"/>
    </xf>
    <xf numFmtId="0" fontId="26" fillId="23" borderId="10" xfId="0" applyFont="1" applyFill="1" applyBorder="1" applyAlignment="1">
      <alignment horizontal="center" vertical="center"/>
    </xf>
    <xf numFmtId="0" fontId="26" fillId="23" borderId="11" xfId="0" applyFont="1" applyFill="1" applyBorder="1" applyAlignment="1">
      <alignment horizontal="center" vertical="center"/>
    </xf>
    <xf numFmtId="0" fontId="28" fillId="5" borderId="10" xfId="0" applyFont="1" applyFill="1" applyBorder="1" applyAlignment="1">
      <alignment horizontal="center" vertical="center" wrapText="1"/>
    </xf>
    <xf numFmtId="0" fontId="28" fillId="5" borderId="11" xfId="0" applyFont="1" applyFill="1" applyBorder="1" applyAlignment="1">
      <alignment horizontal="center" vertical="center" wrapText="1"/>
    </xf>
    <xf numFmtId="0" fontId="27" fillId="5" borderId="10" xfId="0" applyFont="1" applyFill="1" applyBorder="1" applyAlignment="1">
      <alignment horizontal="center" vertical="center" wrapText="1"/>
    </xf>
    <xf numFmtId="0" fontId="27" fillId="5" borderId="11" xfId="0" applyFont="1" applyFill="1" applyBorder="1" applyAlignment="1">
      <alignment horizontal="center" vertical="center" wrapText="1"/>
    </xf>
    <xf numFmtId="0" fontId="28" fillId="5" borderId="10" xfId="0" quotePrefix="1" applyFont="1" applyFill="1" applyBorder="1" applyAlignment="1">
      <alignment horizontal="center" vertical="center" wrapText="1"/>
    </xf>
    <xf numFmtId="0" fontId="28" fillId="5" borderId="11" xfId="0" quotePrefix="1" applyFont="1" applyFill="1" applyBorder="1" applyAlignment="1">
      <alignment horizontal="center" vertical="center" wrapText="1"/>
    </xf>
    <xf numFmtId="14" fontId="17" fillId="5" borderId="21" xfId="0" quotePrefix="1" applyNumberFormat="1" applyFont="1" applyFill="1" applyBorder="1" applyAlignment="1">
      <alignment horizontal="center" vertical="center"/>
    </xf>
    <xf numFmtId="0" fontId="26" fillId="21" borderId="21" xfId="0" applyFont="1" applyFill="1" applyBorder="1" applyAlignment="1">
      <alignment horizontal="center" vertical="center"/>
    </xf>
    <xf numFmtId="14" fontId="17" fillId="0" borderId="21" xfId="0" quotePrefix="1" applyNumberFormat="1" applyFont="1" applyBorder="1" applyAlignment="1">
      <alignment horizontal="center" vertical="center"/>
    </xf>
    <xf numFmtId="0" fontId="26" fillId="10" borderId="21" xfId="0" applyFont="1" applyFill="1" applyBorder="1" applyAlignment="1">
      <alignment horizontal="center" vertical="center"/>
    </xf>
    <xf numFmtId="0" fontId="26" fillId="23" borderId="21" xfId="0" applyFont="1" applyFill="1" applyBorder="1" applyAlignment="1">
      <alignment horizontal="center" vertical="center"/>
    </xf>
    <xf numFmtId="0" fontId="27" fillId="5" borderId="21" xfId="0" applyFont="1" applyFill="1" applyBorder="1" applyAlignment="1">
      <alignment horizontal="center" vertical="center" wrapText="1"/>
    </xf>
    <xf numFmtId="0" fontId="28" fillId="5" borderId="21" xfId="0" quotePrefix="1" applyFont="1" applyFill="1" applyBorder="1" applyAlignment="1">
      <alignment horizontal="center" vertical="center" wrapText="1"/>
    </xf>
    <xf numFmtId="0" fontId="28" fillId="5" borderId="21" xfId="0" applyFont="1" applyFill="1" applyBorder="1" applyAlignment="1">
      <alignment horizontal="center" vertical="center" wrapText="1"/>
    </xf>
    <xf numFmtId="14" fontId="17" fillId="0" borderId="24" xfId="0" quotePrefix="1" applyNumberFormat="1" applyFont="1" applyBorder="1" applyAlignment="1">
      <alignment horizontal="center" vertical="center"/>
    </xf>
    <xf numFmtId="14" fontId="17" fillId="0" borderId="26" xfId="0" quotePrefix="1" applyNumberFormat="1" applyFont="1" applyBorder="1" applyAlignment="1">
      <alignment horizontal="center" vertical="center"/>
    </xf>
    <xf numFmtId="14" fontId="17" fillId="0" borderId="16" xfId="0" quotePrefix="1" applyNumberFormat="1" applyFont="1" applyBorder="1" applyAlignment="1">
      <alignment horizontal="center" vertical="center"/>
    </xf>
    <xf numFmtId="0" fontId="34" fillId="5" borderId="58" xfId="0" applyFont="1" applyFill="1" applyBorder="1" applyAlignment="1">
      <alignment horizontal="center" vertical="center" wrapText="1"/>
    </xf>
    <xf numFmtId="0" fontId="36" fillId="5" borderId="58" xfId="0" quotePrefix="1" applyFont="1" applyFill="1" applyBorder="1" applyAlignment="1">
      <alignment horizontal="center" vertical="center" wrapText="1"/>
    </xf>
    <xf numFmtId="0" fontId="36" fillId="5" borderId="58" xfId="0" applyFont="1" applyFill="1" applyBorder="1" applyAlignment="1">
      <alignment horizontal="center" vertical="center" wrapText="1"/>
    </xf>
  </cellXfs>
  <cellStyles count="2">
    <cellStyle name="Normal" xfId="0" builtinId="0"/>
    <cellStyle name="Normal 4 2 2 2 2 2 2 2 6" xfId="1" xr:uid="{ED92745A-8B61-439D-958F-A7F1E4BF9346}"/>
  </cellStyles>
  <dxfs count="0"/>
  <tableStyles count="0" defaultTableStyle="TableStyleMedium2" defaultPivotStyle="PivotStyleLight16"/>
  <colors>
    <mruColors>
      <color rgb="FF59CEE9"/>
      <color rgb="FFE2ED55"/>
      <color rgb="FFF6894C"/>
      <color rgb="FF82C37F"/>
      <color rgb="FF53EF8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22/11/relationships/FeaturePropertyBag" Target="featurePropertyBag/featurePropertyBag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37F3AE-824F-4832-B713-A6A476FBD376}">
  <dimension ref="A1:AI83"/>
  <sheetViews>
    <sheetView zoomScale="55" zoomScaleNormal="55" workbookViewId="0">
      <pane xSplit="2" ySplit="3" topLeftCell="C37" activePane="bottomRight" state="frozen"/>
      <selection pane="topRight" activeCell="C1" sqref="C1"/>
      <selection pane="bottomLeft" activeCell="A4" sqref="A4"/>
      <selection pane="bottomRight" activeCell="S20" sqref="S20:T20"/>
    </sheetView>
  </sheetViews>
  <sheetFormatPr defaultRowHeight="15" x14ac:dyDescent="0.25"/>
  <cols>
    <col min="1" max="1" width="10.7109375" customWidth="1"/>
    <col min="2" max="2" width="10.5703125" customWidth="1"/>
    <col min="3" max="3" width="36.7109375" customWidth="1"/>
    <col min="4" max="4" width="14.140625" customWidth="1"/>
    <col min="5" max="5" width="34" customWidth="1"/>
    <col min="6" max="6" width="12.140625" customWidth="1"/>
    <col min="7" max="7" width="38" customWidth="1"/>
    <col min="8" max="8" width="12" customWidth="1"/>
    <col min="9" max="9" width="36.7109375" customWidth="1"/>
    <col min="10" max="10" width="12.140625" customWidth="1"/>
    <col min="11" max="11" width="31.28515625" customWidth="1"/>
    <col min="12" max="12" width="11.85546875" customWidth="1"/>
    <col min="13" max="13" width="32.7109375" customWidth="1"/>
    <col min="14" max="14" width="13.140625" customWidth="1"/>
    <col min="15" max="15" width="9.7109375" customWidth="1"/>
    <col min="16" max="16" width="10.42578125" customWidth="1"/>
    <col min="17" max="17" width="38.85546875" customWidth="1"/>
    <col min="18" max="18" width="9.7109375" customWidth="1"/>
    <col min="19" max="19" width="33.85546875" customWidth="1"/>
    <col min="20" max="20" width="12" customWidth="1"/>
    <col min="21" max="21" width="34.140625" customWidth="1"/>
    <col min="22" max="22" width="9.85546875" customWidth="1"/>
    <col min="23" max="23" width="36.28515625" customWidth="1"/>
    <col min="24" max="24" width="14.85546875" customWidth="1"/>
  </cols>
  <sheetData>
    <row r="1" spans="1:25" ht="138.75" customHeight="1" x14ac:dyDescent="0.25">
      <c r="A1" s="319" t="s">
        <v>212</v>
      </c>
      <c r="B1" s="320"/>
      <c r="C1" s="320"/>
      <c r="D1" s="320"/>
      <c r="E1" s="320"/>
      <c r="F1" s="320"/>
      <c r="G1" s="320"/>
      <c r="H1" s="320"/>
      <c r="I1" s="320"/>
      <c r="J1" s="320"/>
      <c r="K1" s="320"/>
      <c r="L1" s="320"/>
      <c r="M1" s="320"/>
      <c r="N1" s="320"/>
      <c r="O1" s="320"/>
      <c r="P1" s="320"/>
      <c r="Q1" s="320"/>
      <c r="R1" s="320"/>
      <c r="S1" s="320"/>
      <c r="T1" s="320"/>
      <c r="U1" s="320"/>
      <c r="V1" s="320"/>
      <c r="W1" s="320"/>
      <c r="X1" s="321"/>
    </row>
    <row r="2" spans="1:25" s="1" customFormat="1" ht="64.5" customHeight="1" x14ac:dyDescent="0.25">
      <c r="A2" s="322" t="s">
        <v>136</v>
      </c>
      <c r="B2" s="322"/>
      <c r="C2" s="322"/>
      <c r="D2" s="322"/>
      <c r="E2" s="322"/>
      <c r="F2" s="322"/>
      <c r="G2" s="322"/>
      <c r="H2" s="322"/>
      <c r="I2" s="322"/>
      <c r="J2" s="322"/>
      <c r="K2" s="322"/>
      <c r="L2" s="322"/>
      <c r="M2" s="322"/>
      <c r="N2" s="323"/>
      <c r="O2" s="324" t="s">
        <v>0</v>
      </c>
      <c r="P2" s="325"/>
      <c r="Q2" s="325"/>
      <c r="R2" s="325"/>
      <c r="S2" s="325"/>
      <c r="T2" s="325"/>
      <c r="U2" s="325"/>
      <c r="V2" s="325"/>
      <c r="W2" s="325"/>
      <c r="X2" s="325"/>
      <c r="Y2"/>
    </row>
    <row r="3" spans="1:25" ht="20.25" thickBot="1" x14ac:dyDescent="0.3">
      <c r="A3" s="326" t="s">
        <v>1</v>
      </c>
      <c r="B3" s="327"/>
      <c r="C3" s="2" t="s">
        <v>2</v>
      </c>
      <c r="D3" s="3" t="s">
        <v>3</v>
      </c>
      <c r="E3" s="3" t="s">
        <v>4</v>
      </c>
      <c r="F3" s="3" t="s">
        <v>3</v>
      </c>
      <c r="G3" s="220" t="s">
        <v>5</v>
      </c>
      <c r="H3" s="122" t="s">
        <v>3</v>
      </c>
      <c r="I3" s="3" t="s">
        <v>6</v>
      </c>
      <c r="J3" s="122" t="s">
        <v>3</v>
      </c>
      <c r="K3" s="123" t="s">
        <v>7</v>
      </c>
      <c r="L3" s="120" t="s">
        <v>3</v>
      </c>
      <c r="M3" s="123" t="s">
        <v>8</v>
      </c>
      <c r="N3" s="219" t="s">
        <v>3</v>
      </c>
      <c r="O3" s="328" t="s">
        <v>1</v>
      </c>
      <c r="P3" s="329"/>
      <c r="Q3" s="2" t="s">
        <v>9</v>
      </c>
      <c r="R3" s="3" t="s">
        <v>3</v>
      </c>
      <c r="S3" s="3" t="s">
        <v>10</v>
      </c>
      <c r="T3" s="3" t="s">
        <v>3</v>
      </c>
      <c r="U3" s="3" t="s">
        <v>11</v>
      </c>
      <c r="V3" s="3" t="s">
        <v>3</v>
      </c>
      <c r="W3" s="3" t="s">
        <v>12</v>
      </c>
      <c r="X3" s="3" t="s">
        <v>3</v>
      </c>
    </row>
    <row r="4" spans="1:25" s="8" customFormat="1" ht="39.75" customHeight="1" thickTop="1" x14ac:dyDescent="0.25">
      <c r="A4" s="330" t="s">
        <v>13</v>
      </c>
      <c r="B4" s="303" t="s">
        <v>160</v>
      </c>
      <c r="C4" s="94"/>
      <c r="D4" s="94"/>
      <c r="E4" s="94"/>
      <c r="F4" s="94"/>
      <c r="G4" s="94"/>
      <c r="H4" s="46"/>
      <c r="I4" s="96"/>
      <c r="J4" s="94"/>
      <c r="K4" s="85"/>
      <c r="L4" s="86"/>
      <c r="M4" s="85"/>
      <c r="N4" s="98"/>
      <c r="O4" s="305" t="s">
        <v>13</v>
      </c>
      <c r="P4" s="309" t="s">
        <v>160</v>
      </c>
      <c r="Q4" s="43"/>
      <c r="R4" s="5"/>
      <c r="S4" s="4"/>
      <c r="T4" s="5"/>
      <c r="U4" s="4"/>
      <c r="V4" s="5"/>
      <c r="W4" s="4"/>
      <c r="X4" s="119"/>
      <c r="Y4"/>
    </row>
    <row r="5" spans="1:25" s="8" customFormat="1" ht="41.25" customHeight="1" thickBot="1" x14ac:dyDescent="0.3">
      <c r="A5" s="310"/>
      <c r="B5" s="303"/>
      <c r="C5" s="191"/>
      <c r="D5" s="100"/>
      <c r="E5" s="99" t="s">
        <v>114</v>
      </c>
      <c r="F5" s="99" t="s">
        <v>16</v>
      </c>
      <c r="G5" s="100"/>
      <c r="H5" s="100"/>
      <c r="I5" s="99" t="s">
        <v>111</v>
      </c>
      <c r="J5" s="216" t="s">
        <v>17</v>
      </c>
      <c r="K5" s="196" t="s">
        <v>127</v>
      </c>
      <c r="L5" s="196" t="s">
        <v>17</v>
      </c>
      <c r="M5" s="6"/>
      <c r="N5" s="161"/>
      <c r="O5" s="311"/>
      <c r="P5" s="309"/>
      <c r="Q5" s="100"/>
      <c r="R5" s="145"/>
      <c r="S5" s="6"/>
      <c r="T5" s="7"/>
      <c r="U5" s="104" t="s">
        <v>172</v>
      </c>
      <c r="V5" s="214" t="s">
        <v>15</v>
      </c>
      <c r="W5" s="104" t="s">
        <v>173</v>
      </c>
      <c r="X5" s="105" t="s">
        <v>15</v>
      </c>
      <c r="Y5"/>
    </row>
    <row r="6" spans="1:25" s="8" customFormat="1" ht="36.75" customHeight="1" thickTop="1" thickBot="1" x14ac:dyDescent="0.3">
      <c r="A6" s="301" t="s">
        <v>18</v>
      </c>
      <c r="B6" s="318" t="s">
        <v>70</v>
      </c>
      <c r="C6" s="126" t="s">
        <v>131</v>
      </c>
      <c r="D6" s="93" t="s">
        <v>17</v>
      </c>
      <c r="E6" s="198" t="s">
        <v>125</v>
      </c>
      <c r="F6" s="127" t="s">
        <v>17</v>
      </c>
      <c r="G6" s="81" t="s">
        <v>140</v>
      </c>
      <c r="H6" s="82" t="s">
        <v>17</v>
      </c>
      <c r="I6" s="94"/>
      <c r="J6" s="95"/>
      <c r="K6" s="96"/>
      <c r="L6" s="96"/>
      <c r="M6" s="94"/>
      <c r="N6" s="146"/>
      <c r="O6" s="305" t="s">
        <v>18</v>
      </c>
      <c r="P6" s="307" t="s">
        <v>70</v>
      </c>
      <c r="Q6" s="170"/>
      <c r="R6" s="95"/>
      <c r="S6" s="94"/>
      <c r="T6" s="95"/>
      <c r="U6" s="96"/>
      <c r="V6" s="97"/>
      <c r="W6" s="186" t="s">
        <v>184</v>
      </c>
      <c r="X6" s="187" t="s">
        <v>15</v>
      </c>
      <c r="Y6"/>
    </row>
    <row r="7" spans="1:25" s="8" customFormat="1" ht="40.5" customHeight="1" thickTop="1" thickBot="1" x14ac:dyDescent="0.3">
      <c r="A7" s="302"/>
      <c r="B7" s="304"/>
      <c r="C7" s="100"/>
      <c r="D7" s="197"/>
      <c r="E7" s="186" t="s">
        <v>162</v>
      </c>
      <c r="F7" s="187" t="s">
        <v>16</v>
      </c>
      <c r="G7" s="210" t="s">
        <v>96</v>
      </c>
      <c r="H7" s="127" t="s">
        <v>16</v>
      </c>
      <c r="I7" s="100"/>
      <c r="J7" s="7"/>
      <c r="K7" s="100"/>
      <c r="L7" s="101"/>
      <c r="M7" s="103"/>
      <c r="N7" s="145"/>
      <c r="O7" s="306"/>
      <c r="P7" s="308"/>
      <c r="Q7" s="104" t="s">
        <v>135</v>
      </c>
      <c r="R7" s="214" t="s">
        <v>101</v>
      </c>
      <c r="S7" s="194" t="s">
        <v>178</v>
      </c>
      <c r="T7" s="194" t="s">
        <v>15</v>
      </c>
      <c r="U7" s="100"/>
      <c r="V7" s="101"/>
      <c r="W7" s="104" t="s">
        <v>143</v>
      </c>
      <c r="X7" s="131" t="s">
        <v>101</v>
      </c>
      <c r="Y7" s="238"/>
    </row>
    <row r="8" spans="1:25" s="8" customFormat="1" ht="42" customHeight="1" thickTop="1" x14ac:dyDescent="0.25">
      <c r="A8" s="310" t="s">
        <v>20</v>
      </c>
      <c r="B8" s="303" t="s">
        <v>71</v>
      </c>
      <c r="C8" s="92" t="s">
        <v>144</v>
      </c>
      <c r="D8" s="93" t="s">
        <v>16</v>
      </c>
      <c r="E8" s="96"/>
      <c r="F8" s="94"/>
      <c r="G8" s="94"/>
      <c r="H8" s="94"/>
      <c r="I8" s="206" t="s">
        <v>150</v>
      </c>
      <c r="J8" s="130" t="s">
        <v>16</v>
      </c>
      <c r="K8" s="46"/>
      <c r="L8" s="47"/>
      <c r="M8" s="95"/>
      <c r="N8" s="65"/>
      <c r="O8" s="311" t="s">
        <v>20</v>
      </c>
      <c r="P8" s="309" t="s">
        <v>71</v>
      </c>
      <c r="Q8" s="83" t="s">
        <v>174</v>
      </c>
      <c r="R8" s="84" t="s">
        <v>15</v>
      </c>
      <c r="S8" s="88"/>
      <c r="T8" s="47"/>
      <c r="U8" s="85"/>
      <c r="V8" s="95"/>
      <c r="W8" s="85"/>
      <c r="X8" s="234"/>
      <c r="Y8"/>
    </row>
    <row r="9" spans="1:25" s="8" customFormat="1" ht="48.75" customHeight="1" thickBot="1" x14ac:dyDescent="0.3">
      <c r="A9" s="310"/>
      <c r="B9" s="304"/>
      <c r="C9" s="194" t="s">
        <v>149</v>
      </c>
      <c r="D9" s="194" t="s">
        <v>17</v>
      </c>
      <c r="E9" s="100"/>
      <c r="F9" s="101"/>
      <c r="G9" s="191"/>
      <c r="H9" s="100"/>
      <c r="I9" s="100"/>
      <c r="J9" s="100"/>
      <c r="K9" s="99" t="s">
        <v>132</v>
      </c>
      <c r="L9" s="99" t="s">
        <v>17</v>
      </c>
      <c r="M9" s="45"/>
      <c r="N9" s="45"/>
      <c r="O9" s="311"/>
      <c r="P9" s="309"/>
      <c r="Q9" s="100"/>
      <c r="R9" s="101"/>
      <c r="S9" s="80"/>
      <c r="T9" s="7"/>
      <c r="U9" s="100"/>
      <c r="V9" s="100"/>
      <c r="W9" s="104" t="s">
        <v>173</v>
      </c>
      <c r="X9" s="104" t="s">
        <v>185</v>
      </c>
      <c r="Y9"/>
    </row>
    <row r="10" spans="1:25" s="8" customFormat="1" ht="47.25" customHeight="1" thickTop="1" x14ac:dyDescent="0.25">
      <c r="A10" s="301" t="s">
        <v>22</v>
      </c>
      <c r="B10" s="318" t="s">
        <v>72</v>
      </c>
      <c r="C10" s="94"/>
      <c r="D10" s="7"/>
      <c r="E10" s="94"/>
      <c r="F10" s="46"/>
      <c r="G10" s="94"/>
      <c r="H10" s="7"/>
      <c r="I10" s="198" t="s">
        <v>146</v>
      </c>
      <c r="J10" s="127" t="s">
        <v>16</v>
      </c>
      <c r="K10" s="46"/>
      <c r="L10" s="95"/>
      <c r="M10" s="94"/>
      <c r="N10" s="146"/>
      <c r="O10" s="305" t="s">
        <v>22</v>
      </c>
      <c r="P10" s="307" t="s">
        <v>72</v>
      </c>
      <c r="Q10" s="94"/>
      <c r="R10" s="96"/>
      <c r="S10" s="94"/>
      <c r="T10" s="95"/>
      <c r="U10" s="96"/>
      <c r="V10" s="97"/>
      <c r="W10" s="233" t="s">
        <v>172</v>
      </c>
      <c r="X10" s="83" t="s">
        <v>185</v>
      </c>
      <c r="Y10"/>
    </row>
    <row r="11" spans="1:25" s="8" customFormat="1" ht="36.75" customHeight="1" thickBot="1" x14ac:dyDescent="0.3">
      <c r="A11" s="302"/>
      <c r="B11" s="304"/>
      <c r="C11" s="244" t="s">
        <v>104</v>
      </c>
      <c r="D11" s="99" t="s">
        <v>17</v>
      </c>
      <c r="E11" s="226" t="s">
        <v>169</v>
      </c>
      <c r="F11" s="187" t="s">
        <v>16</v>
      </c>
      <c r="G11" s="100"/>
      <c r="H11" s="101"/>
      <c r="I11" s="201" t="s">
        <v>161</v>
      </c>
      <c r="J11" s="202" t="s">
        <v>17</v>
      </c>
      <c r="K11" s="100"/>
      <c r="L11" s="100"/>
      <c r="M11" s="100"/>
      <c r="N11" s="100"/>
      <c r="O11" s="306"/>
      <c r="P11" s="308"/>
      <c r="Q11" s="6"/>
      <c r="R11" s="45"/>
      <c r="S11" s="194" t="s">
        <v>178</v>
      </c>
      <c r="T11" s="194" t="s">
        <v>15</v>
      </c>
      <c r="U11" s="104" t="s">
        <v>142</v>
      </c>
      <c r="V11" s="214" t="s">
        <v>101</v>
      </c>
      <c r="W11" s="191"/>
      <c r="X11" s="132"/>
      <c r="Y11"/>
    </row>
    <row r="12" spans="1:25" s="8" customFormat="1" ht="39" customHeight="1" thickTop="1" x14ac:dyDescent="0.25">
      <c r="A12" s="310" t="s">
        <v>23</v>
      </c>
      <c r="B12" s="303" t="s">
        <v>73</v>
      </c>
      <c r="C12" s="126" t="s">
        <v>106</v>
      </c>
      <c r="D12" s="127" t="s">
        <v>16</v>
      </c>
      <c r="E12" s="92" t="s">
        <v>126</v>
      </c>
      <c r="F12" s="93" t="s">
        <v>16</v>
      </c>
      <c r="G12" s="94"/>
      <c r="H12" s="95"/>
      <c r="I12" s="215" t="s">
        <v>122</v>
      </c>
      <c r="J12" s="215" t="s">
        <v>16</v>
      </c>
      <c r="K12" s="106"/>
      <c r="L12" s="106"/>
      <c r="M12" s="62"/>
      <c r="N12" s="95"/>
      <c r="O12" s="311" t="s">
        <v>23</v>
      </c>
      <c r="P12" s="309" t="s">
        <v>73</v>
      </c>
      <c r="Q12" s="233" t="s">
        <v>174</v>
      </c>
      <c r="R12" s="233" t="s">
        <v>185</v>
      </c>
      <c r="S12" s="85"/>
      <c r="T12" s="86"/>
      <c r="U12" s="85"/>
      <c r="V12" s="95"/>
      <c r="W12" s="109"/>
      <c r="X12" s="98"/>
      <c r="Y12"/>
    </row>
    <row r="13" spans="1:25" s="8" customFormat="1" ht="39" customHeight="1" thickBot="1" x14ac:dyDescent="0.3">
      <c r="A13" s="310"/>
      <c r="B13" s="304"/>
      <c r="C13" s="100"/>
      <c r="D13" s="7"/>
      <c r="E13" s="191"/>
      <c r="F13" s="100"/>
      <c r="G13" s="210" t="s">
        <v>97</v>
      </c>
      <c r="H13" s="245" t="s">
        <v>17</v>
      </c>
      <c r="I13" s="196" t="s">
        <v>103</v>
      </c>
      <c r="J13" s="196" t="s">
        <v>17</v>
      </c>
      <c r="K13" s="100"/>
      <c r="L13" s="100"/>
      <c r="M13" s="6"/>
      <c r="N13" s="6"/>
      <c r="O13" s="311"/>
      <c r="P13" s="309"/>
      <c r="Q13" s="175"/>
      <c r="R13" s="197"/>
      <c r="S13" s="6"/>
      <c r="T13" s="7"/>
      <c r="U13" s="104" t="s">
        <v>183</v>
      </c>
      <c r="V13" s="214" t="s">
        <v>15</v>
      </c>
      <c r="W13" s="100"/>
      <c r="X13" s="145"/>
      <c r="Y13" s="238"/>
    </row>
    <row r="14" spans="1:25" s="8" customFormat="1" ht="37.5" customHeight="1" thickTop="1" x14ac:dyDescent="0.25">
      <c r="A14" s="112" t="s">
        <v>25</v>
      </c>
      <c r="B14" s="113" t="s">
        <v>74</v>
      </c>
      <c r="C14" s="94"/>
      <c r="D14" s="95"/>
      <c r="E14" s="114"/>
      <c r="F14" s="95"/>
      <c r="G14" s="94"/>
      <c r="H14" s="95"/>
      <c r="I14" s="94"/>
      <c r="J14" s="94"/>
      <c r="K14" s="94"/>
      <c r="L14" s="94"/>
      <c r="M14" s="94"/>
      <c r="N14" s="146"/>
      <c r="O14" s="179" t="s">
        <v>25</v>
      </c>
      <c r="P14" s="195" t="s">
        <v>74</v>
      </c>
      <c r="Q14" s="116"/>
      <c r="R14" s="117"/>
      <c r="S14" s="96"/>
      <c r="T14" s="97"/>
      <c r="U14" s="96"/>
      <c r="V14" s="97"/>
      <c r="W14" s="94"/>
      <c r="X14" s="98"/>
      <c r="Y14"/>
    </row>
    <row r="15" spans="1:25" s="8" customFormat="1" ht="37.5" hidden="1" customHeight="1" x14ac:dyDescent="0.25">
      <c r="A15" s="118" t="s">
        <v>69</v>
      </c>
      <c r="B15" s="51"/>
      <c r="C15" s="4"/>
      <c r="D15" s="5"/>
      <c r="E15" s="62"/>
      <c r="F15" s="5"/>
      <c r="H15" s="5"/>
      <c r="I15" s="4"/>
      <c r="J15" s="5"/>
      <c r="K15" s="4"/>
      <c r="L15" s="5"/>
      <c r="M15" s="4"/>
      <c r="N15" s="49"/>
      <c r="O15" s="180" t="s">
        <v>69</v>
      </c>
      <c r="P15" s="181" t="s">
        <v>93</v>
      </c>
      <c r="Q15" s="172"/>
      <c r="R15" s="73"/>
      <c r="S15" s="6"/>
      <c r="T15" s="7"/>
      <c r="U15" s="6"/>
      <c r="V15" s="7"/>
      <c r="W15" s="4"/>
      <c r="X15" s="119"/>
      <c r="Y15"/>
    </row>
    <row r="16" spans="1:25" ht="24.75" customHeight="1" thickBot="1" x14ac:dyDescent="0.3">
      <c r="A16" s="312" t="s">
        <v>1</v>
      </c>
      <c r="B16" s="313"/>
      <c r="C16" s="121" t="s">
        <v>9</v>
      </c>
      <c r="D16" s="122" t="s">
        <v>3</v>
      </c>
      <c r="E16" s="122" t="s">
        <v>10</v>
      </c>
      <c r="F16" s="122" t="s">
        <v>3</v>
      </c>
      <c r="G16" s="122" t="s">
        <v>11</v>
      </c>
      <c r="H16" s="122" t="s">
        <v>3</v>
      </c>
      <c r="I16" s="122" t="s">
        <v>12</v>
      </c>
      <c r="J16" s="122" t="s">
        <v>3</v>
      </c>
      <c r="K16" s="123" t="s">
        <v>7</v>
      </c>
      <c r="L16" s="120" t="s">
        <v>3</v>
      </c>
      <c r="M16" s="123" t="s">
        <v>8</v>
      </c>
      <c r="N16" s="162" t="s">
        <v>3</v>
      </c>
      <c r="O16" s="312" t="s">
        <v>1</v>
      </c>
      <c r="P16" s="314"/>
      <c r="Q16" s="124" t="s">
        <v>9</v>
      </c>
      <c r="R16" s="122" t="s">
        <v>3</v>
      </c>
      <c r="S16" s="122" t="s">
        <v>10</v>
      </c>
      <c r="T16" s="122" t="s">
        <v>3</v>
      </c>
      <c r="U16" s="122" t="s">
        <v>11</v>
      </c>
      <c r="V16" s="122" t="s">
        <v>3</v>
      </c>
      <c r="W16" s="122" t="s">
        <v>12</v>
      </c>
      <c r="X16" s="125" t="s">
        <v>3</v>
      </c>
    </row>
    <row r="17" spans="1:35" s="8" customFormat="1" ht="48" customHeight="1" thickTop="1" x14ac:dyDescent="0.25">
      <c r="A17" s="310" t="s">
        <v>13</v>
      </c>
      <c r="B17" s="303" t="s">
        <v>84</v>
      </c>
      <c r="C17" s="94"/>
      <c r="D17" s="96"/>
      <c r="E17" s="94"/>
      <c r="F17" s="96"/>
      <c r="G17" s="94"/>
      <c r="H17" s="46"/>
      <c r="I17" s="94"/>
      <c r="J17" s="96"/>
      <c r="K17" s="87"/>
      <c r="L17" s="86"/>
      <c r="M17" s="85"/>
      <c r="N17" s="163"/>
      <c r="O17" s="311" t="s">
        <v>13</v>
      </c>
      <c r="P17" s="309" t="s">
        <v>84</v>
      </c>
      <c r="Q17" s="173"/>
      <c r="R17" s="86"/>
      <c r="S17" s="46"/>
      <c r="T17" s="47"/>
      <c r="U17" s="46"/>
      <c r="V17" s="47"/>
      <c r="W17" s="72"/>
      <c r="X17" s="158"/>
    </row>
    <row r="18" spans="1:35" s="8" customFormat="1" ht="41.25" customHeight="1" thickBot="1" x14ac:dyDescent="0.3">
      <c r="A18" s="310"/>
      <c r="B18" s="304"/>
      <c r="C18" s="46"/>
      <c r="D18" s="6"/>
      <c r="E18" s="99" t="s">
        <v>105</v>
      </c>
      <c r="F18" s="99" t="s">
        <v>17</v>
      </c>
      <c r="G18" s="236"/>
      <c r="H18" s="101"/>
      <c r="I18" s="81" t="s">
        <v>120</v>
      </c>
      <c r="J18" s="82" t="s">
        <v>17</v>
      </c>
      <c r="K18" s="81" t="s">
        <v>107</v>
      </c>
      <c r="L18" s="82" t="s">
        <v>17</v>
      </c>
      <c r="M18" s="6"/>
      <c r="N18" s="7"/>
      <c r="O18" s="311"/>
      <c r="P18" s="309"/>
      <c r="Q18" s="100"/>
      <c r="R18" s="145"/>
      <c r="S18" s="100"/>
      <c r="T18" s="100"/>
      <c r="U18" s="100"/>
      <c r="V18" s="100"/>
      <c r="W18" s="100"/>
      <c r="X18" s="132"/>
    </row>
    <row r="19" spans="1:35" s="8" customFormat="1" ht="47.25" customHeight="1" thickTop="1" thickBot="1" x14ac:dyDescent="0.3">
      <c r="A19" s="301" t="s">
        <v>18</v>
      </c>
      <c r="B19" s="318" t="s">
        <v>75</v>
      </c>
      <c r="C19" s="92" t="s">
        <v>145</v>
      </c>
      <c r="D19" s="127" t="s">
        <v>15</v>
      </c>
      <c r="E19" s="94"/>
      <c r="F19" s="95"/>
      <c r="G19" s="6"/>
      <c r="H19" s="46"/>
      <c r="I19" s="94"/>
      <c r="J19" s="94"/>
      <c r="K19" s="94"/>
      <c r="L19" s="95"/>
      <c r="M19" s="94"/>
      <c r="N19" s="146"/>
      <c r="O19" s="305" t="s">
        <v>18</v>
      </c>
      <c r="P19" s="307" t="s">
        <v>75</v>
      </c>
      <c r="Q19" s="249"/>
      <c r="R19" s="110"/>
      <c r="S19" s="110"/>
      <c r="T19" s="110"/>
      <c r="U19" s="96"/>
      <c r="V19" s="97"/>
      <c r="W19" s="85"/>
      <c r="X19" s="98"/>
      <c r="Y19" s="203"/>
    </row>
    <row r="20" spans="1:35" s="8" customFormat="1" ht="46.5" customHeight="1" thickTop="1" thickBot="1" x14ac:dyDescent="0.3">
      <c r="A20" s="302"/>
      <c r="B20" s="304"/>
      <c r="C20" s="100"/>
      <c r="D20" s="100"/>
      <c r="E20" s="99" t="s">
        <v>99</v>
      </c>
      <c r="F20" s="99" t="s">
        <v>16</v>
      </c>
      <c r="G20" s="99" t="s">
        <v>119</v>
      </c>
      <c r="H20" s="189" t="s">
        <v>16</v>
      </c>
      <c r="I20" s="99" t="s">
        <v>108</v>
      </c>
      <c r="J20" s="102" t="s">
        <v>15</v>
      </c>
      <c r="K20" s="99" t="s">
        <v>113</v>
      </c>
      <c r="L20" s="185" t="s">
        <v>15</v>
      </c>
      <c r="M20" s="100"/>
      <c r="N20" s="101"/>
      <c r="O20" s="306"/>
      <c r="P20" s="308"/>
      <c r="Q20" s="104" t="s">
        <v>138</v>
      </c>
      <c r="R20" s="131" t="s">
        <v>101</v>
      </c>
      <c r="S20" s="186" t="s">
        <v>182</v>
      </c>
      <c r="T20" s="235" t="s">
        <v>101</v>
      </c>
      <c r="U20" s="100"/>
      <c r="V20" s="101"/>
      <c r="W20" s="100"/>
      <c r="X20" s="145"/>
      <c r="Y20" s="203"/>
    </row>
    <row r="21" spans="1:35" s="8" customFormat="1" ht="45.75" customHeight="1" thickTop="1" x14ac:dyDescent="0.25">
      <c r="A21" s="310" t="s">
        <v>20</v>
      </c>
      <c r="B21" s="303" t="s">
        <v>76</v>
      </c>
      <c r="C21" s="81" t="s">
        <v>128</v>
      </c>
      <c r="D21" s="81" t="s">
        <v>17</v>
      </c>
      <c r="E21" s="46"/>
      <c r="F21" s="6"/>
      <c r="G21" s="184" t="s">
        <v>151</v>
      </c>
      <c r="H21" s="39" t="s">
        <v>17</v>
      </c>
      <c r="I21" s="184" t="s">
        <v>152</v>
      </c>
      <c r="J21" s="39" t="s">
        <v>17</v>
      </c>
      <c r="K21" s="96"/>
      <c r="L21" s="97"/>
      <c r="M21" s="94"/>
      <c r="N21" s="94"/>
      <c r="O21" s="311" t="s">
        <v>20</v>
      </c>
      <c r="P21" s="309" t="s">
        <v>76</v>
      </c>
      <c r="Q21" s="6"/>
      <c r="R21" s="7"/>
      <c r="S21" s="85"/>
      <c r="T21" s="86"/>
      <c r="U21" s="85"/>
      <c r="V21" s="47"/>
      <c r="W21" s="97"/>
      <c r="X21" s="213"/>
    </row>
    <row r="22" spans="1:35" s="8" customFormat="1" ht="53.25" customHeight="1" thickBot="1" x14ac:dyDescent="0.3">
      <c r="A22" s="310"/>
      <c r="B22" s="304"/>
      <c r="C22" s="210" t="s">
        <v>147</v>
      </c>
      <c r="D22" s="209" t="s">
        <v>16</v>
      </c>
      <c r="E22" s="100"/>
      <c r="F22" s="101"/>
      <c r="G22" s="99" t="s">
        <v>133</v>
      </c>
      <c r="H22" s="102" t="s">
        <v>16</v>
      </c>
      <c r="I22" s="186" t="s">
        <v>176</v>
      </c>
      <c r="J22" s="187" t="s">
        <v>15</v>
      </c>
      <c r="K22" s="100"/>
      <c r="L22" s="101"/>
      <c r="M22" s="100"/>
      <c r="N22" s="101"/>
      <c r="O22" s="311"/>
      <c r="P22" s="309"/>
      <c r="Q22" s="186" t="s">
        <v>171</v>
      </c>
      <c r="R22" s="187" t="s">
        <v>101</v>
      </c>
      <c r="S22" s="6"/>
      <c r="T22" s="7"/>
      <c r="U22" s="100"/>
      <c r="V22" s="145"/>
      <c r="W22" s="100"/>
      <c r="X22" s="145"/>
      <c r="Y22" s="203"/>
    </row>
    <row r="23" spans="1:35" s="8" customFormat="1" ht="42.75" customHeight="1" thickTop="1" x14ac:dyDescent="0.25">
      <c r="A23" s="301" t="s">
        <v>22</v>
      </c>
      <c r="B23" s="303" t="s">
        <v>77</v>
      </c>
      <c r="C23" s="94"/>
      <c r="D23" s="94"/>
      <c r="E23" s="94"/>
      <c r="F23" s="95"/>
      <c r="G23" s="208" t="s">
        <v>115</v>
      </c>
      <c r="H23" s="127" t="s">
        <v>15</v>
      </c>
      <c r="I23" s="208" t="s">
        <v>139</v>
      </c>
      <c r="J23" s="221" t="s">
        <v>15</v>
      </c>
      <c r="K23" s="198" t="s">
        <v>134</v>
      </c>
      <c r="L23" s="190" t="s">
        <v>15</v>
      </c>
      <c r="M23" s="46"/>
      <c r="N23" s="95"/>
      <c r="O23" s="305" t="s">
        <v>22</v>
      </c>
      <c r="P23" s="307" t="s">
        <v>77</v>
      </c>
      <c r="Q23" s="96"/>
      <c r="R23" s="96"/>
      <c r="S23" s="96"/>
      <c r="T23" s="97"/>
      <c r="U23" s="94"/>
      <c r="V23" s="97"/>
      <c r="W23" s="97"/>
      <c r="X23" s="213"/>
    </row>
    <row r="24" spans="1:35" s="8" customFormat="1" ht="49.5" customHeight="1" thickBot="1" x14ac:dyDescent="0.3">
      <c r="A24" s="302"/>
      <c r="B24" s="304"/>
      <c r="C24" s="99" t="s">
        <v>118</v>
      </c>
      <c r="D24" s="99" t="s">
        <v>15</v>
      </c>
      <c r="E24" s="81" t="s">
        <v>110</v>
      </c>
      <c r="F24" s="99" t="s">
        <v>16</v>
      </c>
      <c r="G24" s="100"/>
      <c r="H24" s="100"/>
      <c r="I24" s="99" t="s">
        <v>112</v>
      </c>
      <c r="J24" s="99" t="s">
        <v>16</v>
      </c>
      <c r="K24" s="104" t="s">
        <v>141</v>
      </c>
      <c r="L24" s="131" t="s">
        <v>101</v>
      </c>
      <c r="M24" s="100"/>
      <c r="N24" s="100"/>
      <c r="O24" s="306"/>
      <c r="P24" s="308"/>
      <c r="Q24" s="100"/>
      <c r="R24" s="101"/>
      <c r="S24" s="100"/>
      <c r="T24" s="101"/>
      <c r="U24" s="100"/>
      <c r="V24" s="101"/>
      <c r="W24" s="100"/>
      <c r="X24" s="132"/>
    </row>
    <row r="25" spans="1:35" s="8" customFormat="1" ht="50.25" customHeight="1" thickTop="1" x14ac:dyDescent="0.25">
      <c r="A25" s="310" t="s">
        <v>23</v>
      </c>
      <c r="B25" s="303" t="s">
        <v>78</v>
      </c>
      <c r="C25" s="206" t="s">
        <v>153</v>
      </c>
      <c r="D25" s="107" t="s">
        <v>16</v>
      </c>
      <c r="E25" s="94"/>
      <c r="F25" s="7"/>
      <c r="G25" s="94"/>
      <c r="H25" s="94"/>
      <c r="I25" s="46"/>
      <c r="J25" s="7"/>
      <c r="K25" s="94"/>
      <c r="L25" s="47"/>
      <c r="M25" s="94"/>
      <c r="N25" s="96"/>
      <c r="O25" s="311" t="s">
        <v>23</v>
      </c>
      <c r="P25" s="309" t="s">
        <v>78</v>
      </c>
      <c r="Q25" s="85"/>
      <c r="R25" s="86"/>
      <c r="S25" s="85"/>
      <c r="T25" s="86"/>
      <c r="U25" s="85"/>
      <c r="V25" s="86"/>
      <c r="W25" s="128"/>
      <c r="X25" s="160"/>
    </row>
    <row r="26" spans="1:35" s="8" customFormat="1" ht="43.5" customHeight="1" thickBot="1" x14ac:dyDescent="0.3">
      <c r="A26" s="310"/>
      <c r="B26" s="304"/>
      <c r="C26" s="205" t="s">
        <v>159</v>
      </c>
      <c r="D26" s="194" t="s">
        <v>15</v>
      </c>
      <c r="E26" s="100"/>
      <c r="F26" s="100"/>
      <c r="G26" s="226" t="s">
        <v>163</v>
      </c>
      <c r="H26" s="230" t="s">
        <v>17</v>
      </c>
      <c r="I26" s="99" t="s">
        <v>100</v>
      </c>
      <c r="J26" s="102" t="s">
        <v>15</v>
      </c>
      <c r="K26" s="226" t="s">
        <v>164</v>
      </c>
      <c r="L26" s="187" t="s">
        <v>15</v>
      </c>
      <c r="M26" s="6"/>
      <c r="N26" s="101"/>
      <c r="O26" s="311"/>
      <c r="P26" s="309"/>
      <c r="Q26" s="100"/>
      <c r="R26" s="101"/>
      <c r="S26" s="100"/>
      <c r="T26" s="101"/>
      <c r="U26" s="6"/>
      <c r="V26" s="7"/>
      <c r="W26" s="6"/>
      <c r="X26" s="159"/>
    </row>
    <row r="27" spans="1:35" s="8" customFormat="1" ht="40.5" customHeight="1" thickTop="1" x14ac:dyDescent="0.25">
      <c r="A27" s="90" t="s">
        <v>25</v>
      </c>
      <c r="B27" s="113" t="s">
        <v>79</v>
      </c>
      <c r="C27" s="134" t="s">
        <v>33</v>
      </c>
      <c r="D27" s="135" t="s">
        <v>15</v>
      </c>
      <c r="E27" s="94"/>
      <c r="F27" s="95"/>
      <c r="G27" s="94"/>
      <c r="H27" s="95"/>
      <c r="I27" s="94"/>
      <c r="J27" s="95"/>
      <c r="K27" s="96"/>
      <c r="L27" s="95"/>
      <c r="M27" s="96"/>
      <c r="N27" s="146"/>
      <c r="O27" s="178" t="s">
        <v>25</v>
      </c>
      <c r="P27" s="195" t="s">
        <v>79</v>
      </c>
      <c r="Q27" s="116"/>
      <c r="R27" s="117"/>
      <c r="S27" s="136"/>
      <c r="T27" s="97"/>
      <c r="U27" s="94"/>
      <c r="V27" s="97"/>
      <c r="W27" s="109"/>
      <c r="X27" s="137"/>
    </row>
    <row r="28" spans="1:35" s="8" customFormat="1" ht="40.5" hidden="1" customHeight="1" x14ac:dyDescent="0.25">
      <c r="A28" s="118" t="s">
        <v>69</v>
      </c>
      <c r="B28" s="51"/>
      <c r="C28" s="4"/>
      <c r="D28" s="5"/>
      <c r="E28" s="4"/>
      <c r="F28" s="5"/>
      <c r="G28" s="4"/>
      <c r="H28" s="5"/>
      <c r="I28" s="4"/>
      <c r="J28" s="5"/>
      <c r="K28" s="6"/>
      <c r="L28" s="5"/>
      <c r="M28" s="6"/>
      <c r="N28" s="49"/>
      <c r="O28" s="180" t="s">
        <v>69</v>
      </c>
      <c r="P28" s="181" t="s">
        <v>94</v>
      </c>
      <c r="Q28" s="172"/>
      <c r="R28" s="73"/>
      <c r="S28" s="12"/>
      <c r="T28" s="7"/>
      <c r="U28" s="4"/>
      <c r="V28" s="7"/>
      <c r="W28" s="4"/>
      <c r="X28" s="119"/>
    </row>
    <row r="29" spans="1:35" ht="24.95" customHeight="1" thickBot="1" x14ac:dyDescent="0.3">
      <c r="A29" s="312" t="s">
        <v>1</v>
      </c>
      <c r="B29" s="313"/>
      <c r="C29" s="122" t="s">
        <v>9</v>
      </c>
      <c r="D29" s="122" t="s">
        <v>3</v>
      </c>
      <c r="E29" s="122" t="s">
        <v>10</v>
      </c>
      <c r="F29" s="122" t="s">
        <v>3</v>
      </c>
      <c r="G29" s="122" t="s">
        <v>11</v>
      </c>
      <c r="H29" s="122" t="s">
        <v>3</v>
      </c>
      <c r="I29" s="122" t="s">
        <v>34</v>
      </c>
      <c r="J29" s="122" t="s">
        <v>3</v>
      </c>
      <c r="K29" s="123" t="s">
        <v>7</v>
      </c>
      <c r="L29" s="120" t="s">
        <v>3</v>
      </c>
      <c r="M29" s="123" t="s">
        <v>8</v>
      </c>
      <c r="N29" s="162" t="s">
        <v>3</v>
      </c>
      <c r="O29" s="312" t="s">
        <v>1</v>
      </c>
      <c r="P29" s="314"/>
      <c r="Q29" s="124" t="s">
        <v>9</v>
      </c>
      <c r="R29" s="122" t="s">
        <v>3</v>
      </c>
      <c r="S29" s="122" t="s">
        <v>10</v>
      </c>
      <c r="T29" s="122" t="s">
        <v>3</v>
      </c>
      <c r="U29" s="122" t="s">
        <v>11</v>
      </c>
      <c r="V29" s="122" t="s">
        <v>3</v>
      </c>
      <c r="W29" s="122" t="s">
        <v>12</v>
      </c>
      <c r="X29" s="125" t="s">
        <v>3</v>
      </c>
      <c r="Y29" s="8"/>
      <c r="Z29" s="8"/>
      <c r="AA29" s="8"/>
      <c r="AB29" s="8"/>
      <c r="AC29" s="8"/>
      <c r="AD29" s="8"/>
      <c r="AE29" s="8"/>
      <c r="AF29" s="8"/>
      <c r="AG29" s="8"/>
      <c r="AI29" s="8"/>
    </row>
    <row r="30" spans="1:35" s="36" customFormat="1" ht="45" customHeight="1" thickTop="1" x14ac:dyDescent="0.25">
      <c r="A30" s="317" t="s">
        <v>13</v>
      </c>
      <c r="B30" s="303" t="s">
        <v>80</v>
      </c>
      <c r="C30" s="85"/>
      <c r="D30" s="94"/>
      <c r="E30" s="85"/>
      <c r="F30" s="94"/>
      <c r="G30" s="46"/>
      <c r="H30" s="46"/>
      <c r="I30" s="96"/>
      <c r="J30" s="7"/>
      <c r="K30" s="6"/>
      <c r="L30" s="7"/>
      <c r="M30" s="85"/>
      <c r="N30" s="65"/>
      <c r="O30" s="311" t="s">
        <v>13</v>
      </c>
      <c r="P30" s="309" t="s">
        <v>80</v>
      </c>
      <c r="Q30" s="175"/>
      <c r="R30" s="47"/>
      <c r="S30" s="46"/>
      <c r="T30" s="47"/>
      <c r="U30" s="85"/>
      <c r="V30" s="86"/>
      <c r="W30" s="72"/>
      <c r="X30" s="158"/>
      <c r="Y30" s="8"/>
      <c r="Z30" s="8"/>
      <c r="AA30" s="8"/>
      <c r="AB30" s="8"/>
      <c r="AC30" s="8"/>
      <c r="AD30" s="8"/>
      <c r="AE30" s="8"/>
      <c r="AF30" s="8"/>
      <c r="AG30" s="8"/>
      <c r="AH30"/>
      <c r="AI30" s="8"/>
    </row>
    <row r="31" spans="1:35" s="36" customFormat="1" ht="38.25" customHeight="1" thickBot="1" x14ac:dyDescent="0.3">
      <c r="A31" s="317"/>
      <c r="B31" s="304"/>
      <c r="C31" s="100"/>
      <c r="D31" s="197"/>
      <c r="E31" s="99" t="s">
        <v>114</v>
      </c>
      <c r="F31" s="99" t="s">
        <v>16</v>
      </c>
      <c r="G31" s="100"/>
      <c r="H31" s="101"/>
      <c r="I31" s="210" t="s">
        <v>146</v>
      </c>
      <c r="J31" s="127" t="s">
        <v>16</v>
      </c>
      <c r="K31" s="100"/>
      <c r="L31" s="101"/>
      <c r="M31" s="6"/>
      <c r="N31" s="161"/>
      <c r="O31" s="311"/>
      <c r="P31" s="309"/>
      <c r="Q31" s="100"/>
      <c r="R31" s="145"/>
      <c r="S31" s="6"/>
      <c r="T31" s="7"/>
      <c r="U31" s="6"/>
      <c r="V31" s="7"/>
      <c r="W31" s="100"/>
      <c r="X31" s="132"/>
      <c r="Y31" s="8"/>
      <c r="Z31" s="8"/>
      <c r="AA31" s="8"/>
      <c r="AB31" s="8"/>
      <c r="AC31" s="8"/>
      <c r="AD31" s="8"/>
      <c r="AE31" s="8"/>
      <c r="AF31" s="8"/>
      <c r="AG31" s="8"/>
      <c r="AH31"/>
      <c r="AI31" s="8"/>
    </row>
    <row r="32" spans="1:35" s="36" customFormat="1" ht="34.5" customHeight="1" thickTop="1" x14ac:dyDescent="0.25">
      <c r="A32" s="315" t="s">
        <v>18</v>
      </c>
      <c r="B32" s="303" t="s">
        <v>81</v>
      </c>
      <c r="C32" s="6"/>
      <c r="D32" s="7"/>
      <c r="E32" s="201" t="s">
        <v>168</v>
      </c>
      <c r="F32" s="202" t="s">
        <v>16</v>
      </c>
      <c r="G32" s="94"/>
      <c r="H32" s="95"/>
      <c r="I32" s="94"/>
      <c r="J32" s="94"/>
      <c r="K32" s="96"/>
      <c r="L32" s="97"/>
      <c r="M32" s="96"/>
      <c r="N32" s="97"/>
      <c r="O32" s="305" t="s">
        <v>18</v>
      </c>
      <c r="P32" s="307" t="s">
        <v>81</v>
      </c>
      <c r="Q32" s="170"/>
      <c r="R32" s="95"/>
      <c r="S32" s="94"/>
      <c r="T32" s="95"/>
      <c r="U32" s="94"/>
      <c r="V32" s="95"/>
      <c r="W32" s="94"/>
      <c r="X32" s="98"/>
      <c r="Y32" s="37"/>
      <c r="Z32" s="8"/>
      <c r="AA32" s="8"/>
      <c r="AB32" s="8"/>
      <c r="AC32" s="8"/>
      <c r="AD32" s="8"/>
      <c r="AE32" s="8"/>
      <c r="AF32" s="8"/>
      <c r="AG32" s="8"/>
      <c r="AH32"/>
      <c r="AI32" s="8"/>
    </row>
    <row r="33" spans="1:35" s="36" customFormat="1" ht="39" customHeight="1" thickBot="1" x14ac:dyDescent="0.3">
      <c r="A33" s="316"/>
      <c r="B33" s="304"/>
      <c r="C33" s="210" t="s">
        <v>131</v>
      </c>
      <c r="D33" s="127" t="s">
        <v>17</v>
      </c>
      <c r="E33" s="196" t="s">
        <v>125</v>
      </c>
      <c r="F33" s="196" t="s">
        <v>17</v>
      </c>
      <c r="G33" s="99" t="s">
        <v>140</v>
      </c>
      <c r="H33" s="99" t="s">
        <v>17</v>
      </c>
      <c r="I33" s="99" t="s">
        <v>122</v>
      </c>
      <c r="J33" s="99" t="s">
        <v>15</v>
      </c>
      <c r="K33" s="100"/>
      <c r="L33" s="101"/>
      <c r="M33" s="100"/>
      <c r="N33" s="100"/>
      <c r="O33" s="306"/>
      <c r="P33" s="308"/>
      <c r="Q33" s="100"/>
      <c r="R33" s="101"/>
      <c r="S33" s="100"/>
      <c r="T33" s="101"/>
      <c r="U33" s="100"/>
      <c r="V33" s="101"/>
      <c r="W33" s="104" t="s">
        <v>143</v>
      </c>
      <c r="X33" s="105" t="s">
        <v>101</v>
      </c>
      <c r="Y33" s="8"/>
      <c r="Z33" s="8"/>
      <c r="AA33" s="8"/>
      <c r="AB33" s="8"/>
      <c r="AC33" s="8"/>
      <c r="AD33" s="8"/>
      <c r="AE33" s="8"/>
      <c r="AF33" s="8"/>
      <c r="AG33" s="8"/>
      <c r="AH33"/>
      <c r="AI33" s="8"/>
    </row>
    <row r="34" spans="1:35" s="36" customFormat="1" ht="45" customHeight="1" thickTop="1" x14ac:dyDescent="0.25">
      <c r="A34" s="317" t="s">
        <v>20</v>
      </c>
      <c r="B34" s="303" t="s">
        <v>82</v>
      </c>
      <c r="C34" s="218" t="s">
        <v>165</v>
      </c>
      <c r="D34" s="199" t="s">
        <v>16</v>
      </c>
      <c r="E34" s="94"/>
      <c r="F34" s="94"/>
      <c r="G34" s="94"/>
      <c r="H34" s="97"/>
      <c r="I34" s="92" t="s">
        <v>96</v>
      </c>
      <c r="J34" s="127" t="s">
        <v>15</v>
      </c>
      <c r="K34" s="126" t="s">
        <v>134</v>
      </c>
      <c r="L34" s="127" t="s">
        <v>15</v>
      </c>
      <c r="M34" s="89"/>
      <c r="N34" s="165"/>
      <c r="O34" s="311" t="s">
        <v>20</v>
      </c>
      <c r="P34" s="309" t="s">
        <v>82</v>
      </c>
      <c r="Q34" s="115"/>
      <c r="R34" s="89"/>
      <c r="S34" s="89"/>
      <c r="T34" s="89"/>
      <c r="U34" s="89"/>
      <c r="V34" s="89"/>
      <c r="W34" s="89"/>
      <c r="X34" s="158"/>
      <c r="Y34" s="8"/>
      <c r="Z34" s="8"/>
      <c r="AA34" s="8"/>
      <c r="AB34" s="8"/>
      <c r="AC34" s="8"/>
      <c r="AD34" s="8"/>
      <c r="AE34" s="8"/>
      <c r="AF34" s="8"/>
      <c r="AG34" s="8"/>
      <c r="AH34"/>
      <c r="AI34" s="8"/>
    </row>
    <row r="35" spans="1:35" s="36" customFormat="1" ht="45" customHeight="1" thickBot="1" x14ac:dyDescent="0.3">
      <c r="A35" s="317"/>
      <c r="B35" s="304"/>
      <c r="C35" s="194" t="s">
        <v>149</v>
      </c>
      <c r="D35" s="194" t="s">
        <v>17</v>
      </c>
      <c r="E35" s="100"/>
      <c r="F35" s="101"/>
      <c r="G35" s="100"/>
      <c r="H35" s="100"/>
      <c r="I35" s="206" t="s">
        <v>188</v>
      </c>
      <c r="J35" s="194" t="s">
        <v>16</v>
      </c>
      <c r="K35" s="99" t="s">
        <v>132</v>
      </c>
      <c r="L35" s="99" t="s">
        <v>17</v>
      </c>
      <c r="M35" s="103"/>
      <c r="N35" s="161"/>
      <c r="O35" s="311"/>
      <c r="P35" s="309"/>
      <c r="Q35" s="104" t="s">
        <v>170</v>
      </c>
      <c r="R35" s="131" t="s">
        <v>101</v>
      </c>
      <c r="S35" s="100"/>
      <c r="T35" s="6"/>
      <c r="U35" s="100"/>
      <c r="V35" s="6"/>
      <c r="W35" s="100"/>
      <c r="X35" s="145"/>
      <c r="Y35" s="203"/>
      <c r="Z35" s="8"/>
      <c r="AA35" s="8"/>
      <c r="AB35" s="8"/>
      <c r="AC35" s="8"/>
      <c r="AD35" s="8"/>
      <c r="AE35" s="8"/>
      <c r="AF35" s="8"/>
      <c r="AG35" s="8"/>
      <c r="AH35"/>
      <c r="AI35" s="8"/>
    </row>
    <row r="36" spans="1:35" s="36" customFormat="1" ht="48" customHeight="1" thickTop="1" x14ac:dyDescent="0.25">
      <c r="A36" s="301" t="s">
        <v>22</v>
      </c>
      <c r="B36" s="303" t="s">
        <v>14</v>
      </c>
      <c r="C36" s="94"/>
      <c r="D36" s="94"/>
      <c r="E36" s="215" t="s">
        <v>117</v>
      </c>
      <c r="F36" s="215" t="s">
        <v>15</v>
      </c>
      <c r="G36" s="126" t="s">
        <v>97</v>
      </c>
      <c r="H36" s="127" t="s">
        <v>15</v>
      </c>
      <c r="I36" s="60" t="s">
        <v>103</v>
      </c>
      <c r="J36" s="127" t="s">
        <v>15</v>
      </c>
      <c r="K36" s="6"/>
      <c r="L36" s="95"/>
      <c r="M36" s="46"/>
      <c r="N36" s="95"/>
      <c r="O36" s="305" t="s">
        <v>22</v>
      </c>
      <c r="P36" s="307" t="s">
        <v>14</v>
      </c>
      <c r="Q36" s="48"/>
      <c r="R36" s="86"/>
      <c r="S36" s="85"/>
      <c r="T36" s="95"/>
      <c r="U36" s="211" t="s">
        <v>142</v>
      </c>
      <c r="V36" s="212" t="s">
        <v>101</v>
      </c>
      <c r="W36" s="175"/>
      <c r="X36" s="234"/>
      <c r="Y36" s="8"/>
      <c r="Z36" s="8"/>
      <c r="AA36" s="8"/>
      <c r="AB36" s="8"/>
      <c r="AC36" s="8"/>
      <c r="AD36" s="8"/>
      <c r="AE36" s="8"/>
      <c r="AF36" s="8"/>
      <c r="AG36" s="8"/>
      <c r="AH36"/>
      <c r="AI36" s="8"/>
    </row>
    <row r="37" spans="1:35" s="36" customFormat="1" ht="45.75" customHeight="1" thickBot="1" x14ac:dyDescent="0.3">
      <c r="A37" s="302"/>
      <c r="B37" s="304"/>
      <c r="C37" s="139" t="s">
        <v>126</v>
      </c>
      <c r="D37" s="204" t="s">
        <v>16</v>
      </c>
      <c r="E37" s="108" t="s">
        <v>144</v>
      </c>
      <c r="F37" s="127" t="s">
        <v>16</v>
      </c>
      <c r="G37" s="100"/>
      <c r="H37" s="7"/>
      <c r="I37" s="185" t="s">
        <v>111</v>
      </c>
      <c r="J37" s="99" t="s">
        <v>17</v>
      </c>
      <c r="K37" s="100"/>
      <c r="L37" s="100"/>
      <c r="M37" s="103"/>
      <c r="N37" s="145"/>
      <c r="O37" s="306"/>
      <c r="P37" s="308"/>
      <c r="Q37" s="100"/>
      <c r="R37" s="100"/>
      <c r="S37" s="6"/>
      <c r="T37" s="7"/>
      <c r="U37" s="100"/>
      <c r="V37" s="100"/>
      <c r="W37" s="6"/>
      <c r="X37" s="7"/>
      <c r="Y37" s="203"/>
      <c r="Z37" s="8"/>
      <c r="AA37" s="8"/>
      <c r="AB37" s="8"/>
      <c r="AC37" s="8"/>
      <c r="AD37" s="8"/>
      <c r="AE37" s="8"/>
      <c r="AF37" s="8"/>
      <c r="AG37" s="8"/>
      <c r="AH37"/>
      <c r="AI37" s="8"/>
    </row>
    <row r="38" spans="1:35" s="8" customFormat="1" ht="36.75" customHeight="1" thickTop="1" x14ac:dyDescent="0.25">
      <c r="A38" s="310" t="s">
        <v>23</v>
      </c>
      <c r="B38" s="303" t="s">
        <v>19</v>
      </c>
      <c r="C38" s="94"/>
      <c r="D38" s="95"/>
      <c r="E38" s="94"/>
      <c r="F38" s="95"/>
      <c r="G38" s="81" t="s">
        <v>161</v>
      </c>
      <c r="H38" s="81" t="s">
        <v>15</v>
      </c>
      <c r="I38" s="6"/>
      <c r="J38" s="6"/>
      <c r="K38" s="94"/>
      <c r="L38" s="95"/>
      <c r="M38" s="46"/>
      <c r="N38" s="94"/>
      <c r="O38" s="311" t="s">
        <v>23</v>
      </c>
      <c r="P38" s="309" t="s">
        <v>19</v>
      </c>
      <c r="Q38" s="48"/>
      <c r="R38" s="86"/>
      <c r="S38" s="94"/>
      <c r="T38" s="95"/>
      <c r="U38" s="85"/>
      <c r="V38" s="86"/>
      <c r="W38" s="94"/>
      <c r="X38" s="95"/>
      <c r="AH38"/>
    </row>
    <row r="39" spans="1:35" s="8" customFormat="1" ht="41.25" customHeight="1" thickBot="1" x14ac:dyDescent="0.3">
      <c r="A39" s="310"/>
      <c r="B39" s="304"/>
      <c r="C39" s="126" t="s">
        <v>106</v>
      </c>
      <c r="D39" s="127" t="s">
        <v>16</v>
      </c>
      <c r="E39" s="6"/>
      <c r="F39" s="6"/>
      <c r="G39" s="100"/>
      <c r="H39" s="101"/>
      <c r="I39" s="100"/>
      <c r="J39" s="101"/>
      <c r="K39" s="100"/>
      <c r="L39" s="101"/>
      <c r="M39" s="140"/>
      <c r="N39" s="166"/>
      <c r="O39" s="311"/>
      <c r="P39" s="309"/>
      <c r="Q39" s="100"/>
      <c r="R39" s="100"/>
      <c r="S39" s="6"/>
      <c r="T39" s="7"/>
      <c r="U39" s="100"/>
      <c r="V39" s="101"/>
      <c r="W39" s="100"/>
      <c r="X39" s="145"/>
      <c r="Y39" s="203"/>
      <c r="AH39"/>
    </row>
    <row r="40" spans="1:35" s="8" customFormat="1" ht="40.5" customHeight="1" thickTop="1" x14ac:dyDescent="0.25">
      <c r="A40" s="112" t="s">
        <v>25</v>
      </c>
      <c r="B40" s="91" t="s">
        <v>21</v>
      </c>
      <c r="C40" s="134" t="s">
        <v>33</v>
      </c>
      <c r="D40" s="135" t="s">
        <v>15</v>
      </c>
      <c r="E40" s="94" t="s">
        <v>31</v>
      </c>
      <c r="F40" s="95"/>
      <c r="G40" s="94"/>
      <c r="H40" s="95"/>
      <c r="I40" s="94"/>
      <c r="J40" s="95"/>
      <c r="K40" s="95"/>
      <c r="L40" s="141"/>
      <c r="M40" s="95"/>
      <c r="N40" s="167"/>
      <c r="O40" s="179" t="s">
        <v>25</v>
      </c>
      <c r="P40" s="195" t="s">
        <v>21</v>
      </c>
      <c r="Q40" s="116"/>
      <c r="R40" s="117"/>
      <c r="S40" s="142"/>
      <c r="T40" s="95"/>
      <c r="U40" s="141"/>
      <c r="V40" s="95"/>
      <c r="W40" s="96"/>
      <c r="X40" s="98"/>
      <c r="AH40"/>
    </row>
    <row r="41" spans="1:35" s="8" customFormat="1" ht="40.5" hidden="1" customHeight="1" x14ac:dyDescent="0.25">
      <c r="A41" s="118" t="s">
        <v>69</v>
      </c>
      <c r="B41" s="27"/>
      <c r="C41" s="4"/>
      <c r="D41" s="5"/>
      <c r="E41" s="4"/>
      <c r="F41" s="5"/>
      <c r="G41" s="4"/>
      <c r="H41" s="5"/>
      <c r="I41" s="5"/>
      <c r="J41" s="5"/>
      <c r="K41" s="5"/>
      <c r="L41" s="14"/>
      <c r="M41" s="5"/>
      <c r="N41" s="168"/>
      <c r="O41" s="180" t="s">
        <v>69</v>
      </c>
      <c r="P41" s="182" t="s">
        <v>24</v>
      </c>
      <c r="Q41" s="172"/>
      <c r="R41" s="73"/>
      <c r="S41" s="9"/>
      <c r="T41" s="5"/>
      <c r="U41" s="14"/>
      <c r="V41" s="5"/>
      <c r="W41" s="6"/>
      <c r="X41" s="119"/>
    </row>
    <row r="42" spans="1:35" ht="24.95" customHeight="1" thickBot="1" x14ac:dyDescent="0.3">
      <c r="A42" s="312" t="s">
        <v>1</v>
      </c>
      <c r="B42" s="313"/>
      <c r="C42" s="122" t="s">
        <v>9</v>
      </c>
      <c r="D42" s="122" t="s">
        <v>3</v>
      </c>
      <c r="E42" s="122" t="s">
        <v>10</v>
      </c>
      <c r="F42" s="122" t="s">
        <v>3</v>
      </c>
      <c r="G42" s="122" t="s">
        <v>11</v>
      </c>
      <c r="H42" s="122" t="s">
        <v>3</v>
      </c>
      <c r="I42" s="122" t="s">
        <v>12</v>
      </c>
      <c r="J42" s="122" t="s">
        <v>3</v>
      </c>
      <c r="K42" s="123" t="s">
        <v>7</v>
      </c>
      <c r="L42" s="120" t="s">
        <v>3</v>
      </c>
      <c r="M42" s="123" t="s">
        <v>8</v>
      </c>
      <c r="N42" s="162" t="s">
        <v>3</v>
      </c>
      <c r="O42" s="312" t="s">
        <v>1</v>
      </c>
      <c r="P42" s="314"/>
      <c r="Q42" s="124" t="s">
        <v>9</v>
      </c>
      <c r="R42" s="122" t="s">
        <v>3</v>
      </c>
      <c r="S42" s="122" t="s">
        <v>10</v>
      </c>
      <c r="T42" s="122" t="s">
        <v>3</v>
      </c>
      <c r="U42" s="122" t="s">
        <v>11</v>
      </c>
      <c r="V42" s="122" t="s">
        <v>3</v>
      </c>
      <c r="W42" s="122" t="s">
        <v>12</v>
      </c>
      <c r="X42" s="125" t="s">
        <v>3</v>
      </c>
    </row>
    <row r="43" spans="1:35" s="8" customFormat="1" ht="44.25" customHeight="1" thickTop="1" x14ac:dyDescent="0.25">
      <c r="A43" s="310" t="s">
        <v>13</v>
      </c>
      <c r="B43" s="318" t="s">
        <v>24</v>
      </c>
      <c r="C43" s="85"/>
      <c r="D43" s="6"/>
      <c r="E43" s="94"/>
      <c r="F43" s="46"/>
      <c r="G43" s="94"/>
      <c r="H43" s="46"/>
      <c r="I43" s="94"/>
      <c r="J43" s="96"/>
      <c r="K43" s="237"/>
      <c r="L43" s="47"/>
      <c r="M43" s="86"/>
      <c r="N43" s="65"/>
      <c r="O43" s="311" t="s">
        <v>13</v>
      </c>
      <c r="P43" s="309" t="s">
        <v>24</v>
      </c>
      <c r="Q43" s="176"/>
      <c r="R43" s="89"/>
      <c r="S43" s="46"/>
      <c r="T43" s="47"/>
      <c r="U43" s="46"/>
      <c r="V43" s="47"/>
      <c r="W43" s="85"/>
      <c r="X43" s="157"/>
    </row>
    <row r="44" spans="1:35" s="8" customFormat="1" ht="40.5" customHeight="1" thickBot="1" x14ac:dyDescent="0.3">
      <c r="A44" s="310"/>
      <c r="B44" s="304"/>
      <c r="C44" s="100"/>
      <c r="D44" s="7"/>
      <c r="E44" s="100"/>
      <c r="F44" s="100"/>
      <c r="G44" s="100"/>
      <c r="H44" s="100"/>
      <c r="I44" s="81" t="s">
        <v>133</v>
      </c>
      <c r="J44" s="102" t="s">
        <v>16</v>
      </c>
      <c r="K44" s="99" t="s">
        <v>127</v>
      </c>
      <c r="L44" s="102" t="s">
        <v>15</v>
      </c>
      <c r="M44" s="6"/>
      <c r="N44" s="45"/>
      <c r="O44" s="311"/>
      <c r="P44" s="309"/>
      <c r="Q44" s="100"/>
      <c r="R44" s="145"/>
      <c r="S44" s="104" t="s">
        <v>175</v>
      </c>
      <c r="T44" s="131" t="s">
        <v>101</v>
      </c>
      <c r="U44" s="6"/>
      <c r="V44" s="7"/>
      <c r="W44" s="100"/>
      <c r="X44" s="145"/>
      <c r="Y44" s="203"/>
    </row>
    <row r="45" spans="1:35" s="8" customFormat="1" ht="46.5" customHeight="1" thickTop="1" x14ac:dyDescent="0.25">
      <c r="A45" s="301" t="s">
        <v>18</v>
      </c>
      <c r="B45" s="318" t="s">
        <v>26</v>
      </c>
      <c r="C45" s="126" t="s">
        <v>145</v>
      </c>
      <c r="D45" s="93" t="s">
        <v>15</v>
      </c>
      <c r="E45" s="94"/>
      <c r="F45" s="95"/>
      <c r="G45" s="201" t="s">
        <v>167</v>
      </c>
      <c r="H45" s="199" t="s">
        <v>17</v>
      </c>
      <c r="I45" s="138" t="s">
        <v>177</v>
      </c>
      <c r="J45" s="202" t="s">
        <v>15</v>
      </c>
      <c r="K45" s="201" t="s">
        <v>166</v>
      </c>
      <c r="L45" s="202" t="s">
        <v>15</v>
      </c>
      <c r="M45" s="94"/>
      <c r="N45" s="146"/>
      <c r="O45" s="305" t="s">
        <v>18</v>
      </c>
      <c r="P45" s="307" t="s">
        <v>26</v>
      </c>
      <c r="Q45" s="177"/>
      <c r="R45" s="95"/>
      <c r="S45" s="96"/>
      <c r="T45" s="97"/>
      <c r="U45" s="115"/>
      <c r="V45" s="115"/>
      <c r="W45" s="115"/>
      <c r="X45" s="144"/>
    </row>
    <row r="46" spans="1:35" s="8" customFormat="1" ht="46.5" customHeight="1" thickBot="1" x14ac:dyDescent="0.3">
      <c r="A46" s="302"/>
      <c r="B46" s="304"/>
      <c r="C46" s="99" t="s">
        <v>110</v>
      </c>
      <c r="D46" s="99" t="s">
        <v>16</v>
      </c>
      <c r="E46" s="100"/>
      <c r="F46" s="101"/>
      <c r="G46" s="139" t="s">
        <v>119</v>
      </c>
      <c r="H46" s="204" t="s">
        <v>16</v>
      </c>
      <c r="I46" s="100"/>
      <c r="J46" s="101"/>
      <c r="K46" s="99" t="s">
        <v>107</v>
      </c>
      <c r="L46" s="102" t="s">
        <v>17</v>
      </c>
      <c r="M46" s="100"/>
      <c r="N46" s="164"/>
      <c r="O46" s="306"/>
      <c r="P46" s="308"/>
      <c r="Q46" s="104" t="s">
        <v>138</v>
      </c>
      <c r="R46" s="131" t="s">
        <v>17</v>
      </c>
      <c r="S46" s="100"/>
      <c r="T46" s="145"/>
      <c r="U46" s="100"/>
      <c r="V46" s="101"/>
      <c r="W46" s="100"/>
      <c r="X46" s="101"/>
      <c r="Y46" s="203"/>
    </row>
    <row r="47" spans="1:35" s="8" customFormat="1" ht="41.25" customHeight="1" thickTop="1" x14ac:dyDescent="0.25">
      <c r="A47" s="310" t="s">
        <v>20</v>
      </c>
      <c r="B47" s="318" t="s">
        <v>83</v>
      </c>
      <c r="C47" s="215" t="s">
        <v>128</v>
      </c>
      <c r="D47" s="82" t="s">
        <v>17</v>
      </c>
      <c r="E47" s="96"/>
      <c r="F47" s="47"/>
      <c r="G47" s="184" t="s">
        <v>151</v>
      </c>
      <c r="H47" s="184" t="s">
        <v>17</v>
      </c>
      <c r="I47" s="130" t="s">
        <v>152</v>
      </c>
      <c r="J47" s="39" t="s">
        <v>17</v>
      </c>
      <c r="K47" s="94"/>
      <c r="L47" s="97"/>
      <c r="M47" s="85"/>
      <c r="N47" s="65"/>
      <c r="O47" s="311" t="s">
        <v>20</v>
      </c>
      <c r="P47" s="309" t="s">
        <v>83</v>
      </c>
      <c r="Q47" s="6"/>
      <c r="R47" s="7"/>
      <c r="S47" s="85"/>
      <c r="T47" s="86"/>
      <c r="U47" s="85"/>
      <c r="V47" s="143"/>
      <c r="W47" s="128"/>
      <c r="X47" s="160"/>
    </row>
    <row r="48" spans="1:35" s="8" customFormat="1" ht="43.5" customHeight="1" thickBot="1" x14ac:dyDescent="0.3">
      <c r="A48" s="310"/>
      <c r="B48" s="304"/>
      <c r="C48" s="126" t="s">
        <v>147</v>
      </c>
      <c r="D48" s="127" t="s">
        <v>16</v>
      </c>
      <c r="E48" s="6"/>
      <c r="F48" s="101"/>
      <c r="G48" s="81" t="s">
        <v>100</v>
      </c>
      <c r="H48" s="102" t="s">
        <v>15</v>
      </c>
      <c r="I48" s="99" t="s">
        <v>108</v>
      </c>
      <c r="J48" s="82" t="s">
        <v>15</v>
      </c>
      <c r="K48" s="100"/>
      <c r="L48" s="145"/>
      <c r="M48" s="6"/>
      <c r="N48" s="101"/>
      <c r="O48" s="311"/>
      <c r="P48" s="309"/>
      <c r="Q48" s="100"/>
      <c r="R48" s="101"/>
      <c r="S48" s="100"/>
      <c r="T48" s="101"/>
      <c r="U48" s="104" t="s">
        <v>183</v>
      </c>
      <c r="V48" s="214" t="s">
        <v>185</v>
      </c>
      <c r="W48" s="174" t="s">
        <v>121</v>
      </c>
      <c r="X48" s="105" t="s">
        <v>185</v>
      </c>
    </row>
    <row r="49" spans="1:25" s="8" customFormat="1" ht="41.25" customHeight="1" thickTop="1" x14ac:dyDescent="0.25">
      <c r="A49" s="301" t="s">
        <v>22</v>
      </c>
      <c r="B49" s="318" t="s">
        <v>27</v>
      </c>
      <c r="C49" s="331" t="s">
        <v>28</v>
      </c>
      <c r="D49" s="94"/>
      <c r="E49" s="331" t="s">
        <v>28</v>
      </c>
      <c r="F49" s="47"/>
      <c r="G49" s="331" t="s">
        <v>28</v>
      </c>
      <c r="H49" s="95"/>
      <c r="I49" s="331" t="s">
        <v>28</v>
      </c>
      <c r="J49" s="95"/>
      <c r="K49" s="331" t="s">
        <v>28</v>
      </c>
      <c r="L49" s="95"/>
      <c r="M49" s="94"/>
      <c r="N49" s="95"/>
      <c r="O49" s="305" t="s">
        <v>22</v>
      </c>
      <c r="P49" s="307" t="s">
        <v>27</v>
      </c>
      <c r="Q49" s="331" t="s">
        <v>28</v>
      </c>
      <c r="R49" s="117"/>
      <c r="S49" s="331" t="s">
        <v>28</v>
      </c>
      <c r="T49" s="95"/>
      <c r="U49" s="331" t="s">
        <v>28</v>
      </c>
      <c r="V49" s="146"/>
      <c r="W49" s="331" t="s">
        <v>28</v>
      </c>
      <c r="X49" s="133"/>
    </row>
    <row r="50" spans="1:25" s="8" customFormat="1" ht="45" customHeight="1" thickBot="1" x14ac:dyDescent="0.3">
      <c r="A50" s="302"/>
      <c r="B50" s="304"/>
      <c r="C50" s="340"/>
      <c r="D50" s="7"/>
      <c r="E50" s="332"/>
      <c r="F50" s="101"/>
      <c r="G50" s="332"/>
      <c r="H50" s="46"/>
      <c r="I50" s="332"/>
      <c r="J50" s="7"/>
      <c r="K50" s="332"/>
      <c r="L50" s="145"/>
      <c r="M50" s="6"/>
      <c r="N50" s="145"/>
      <c r="O50" s="306"/>
      <c r="P50" s="308"/>
      <c r="Q50" s="332"/>
      <c r="R50" s="101"/>
      <c r="S50" s="332"/>
      <c r="T50" s="101"/>
      <c r="U50" s="332"/>
      <c r="V50" s="145"/>
      <c r="W50" s="332"/>
      <c r="X50" s="145"/>
      <c r="Y50" s="203"/>
    </row>
    <row r="51" spans="1:25" s="8" customFormat="1" ht="40.5" customHeight="1" thickTop="1" x14ac:dyDescent="0.25">
      <c r="A51" s="301" t="s">
        <v>23</v>
      </c>
      <c r="B51" s="318" t="s">
        <v>29</v>
      </c>
      <c r="C51" s="206" t="s">
        <v>153</v>
      </c>
      <c r="D51" s="184" t="s">
        <v>16</v>
      </c>
      <c r="E51" s="96"/>
      <c r="F51" s="96"/>
      <c r="G51" s="192" t="s">
        <v>120</v>
      </c>
      <c r="H51" s="188" t="s">
        <v>17</v>
      </c>
      <c r="I51" s="94"/>
      <c r="J51" s="95"/>
      <c r="K51" s="215" t="s">
        <v>113</v>
      </c>
      <c r="L51" s="225" t="s">
        <v>17</v>
      </c>
      <c r="M51" s="94"/>
      <c r="N51" s="169"/>
      <c r="O51" s="305" t="s">
        <v>23</v>
      </c>
      <c r="P51" s="309" t="s">
        <v>29</v>
      </c>
      <c r="Q51" s="94"/>
      <c r="R51" s="7"/>
      <c r="S51" s="94"/>
      <c r="T51" s="85"/>
      <c r="U51" s="94"/>
      <c r="V51" s="146"/>
      <c r="W51" s="109"/>
      <c r="X51" s="133"/>
    </row>
    <row r="52" spans="1:25" s="8" customFormat="1" ht="45" customHeight="1" thickBot="1" x14ac:dyDescent="0.3">
      <c r="A52" s="302"/>
      <c r="B52" s="304"/>
      <c r="C52" s="205" t="s">
        <v>159</v>
      </c>
      <c r="D52" s="194" t="s">
        <v>15</v>
      </c>
      <c r="E52" s="100"/>
      <c r="F52" s="101"/>
      <c r="G52" s="108" t="s">
        <v>115</v>
      </c>
      <c r="H52" s="209" t="s">
        <v>15</v>
      </c>
      <c r="I52" s="108" t="s">
        <v>139</v>
      </c>
      <c r="J52" s="209" t="s">
        <v>15</v>
      </c>
      <c r="K52" s="232" t="s">
        <v>141</v>
      </c>
      <c r="L52" s="269" t="s">
        <v>101</v>
      </c>
      <c r="M52" s="87"/>
      <c r="N52" s="101"/>
      <c r="O52" s="306"/>
      <c r="P52" s="309"/>
      <c r="Q52" s="104" t="s">
        <v>170</v>
      </c>
      <c r="R52" s="131" t="s">
        <v>101</v>
      </c>
      <c r="S52" s="191"/>
      <c r="T52" s="101"/>
      <c r="U52" s="171"/>
      <c r="V52" s="101"/>
      <c r="W52" s="100"/>
      <c r="X52" s="101"/>
    </row>
    <row r="53" spans="1:25" s="8" customFormat="1" ht="42.75" customHeight="1" thickTop="1" thickBot="1" x14ac:dyDescent="0.3">
      <c r="A53" s="150" t="s">
        <v>25</v>
      </c>
      <c r="B53" s="91" t="s">
        <v>30</v>
      </c>
      <c r="C53" s="94"/>
      <c r="D53" s="95"/>
      <c r="E53" s="151"/>
      <c r="F53" s="154"/>
      <c r="G53" s="217"/>
      <c r="H53" s="152"/>
      <c r="I53" s="151"/>
      <c r="J53" s="152"/>
      <c r="K53" s="151"/>
      <c r="L53" s="152"/>
      <c r="M53" s="151"/>
      <c r="N53" s="154"/>
      <c r="O53" s="183" t="s">
        <v>25</v>
      </c>
      <c r="P53" s="195" t="s">
        <v>30</v>
      </c>
      <c r="Q53" s="153"/>
      <c r="R53" s="152"/>
      <c r="S53" s="151"/>
      <c r="T53" s="152"/>
      <c r="U53" s="153"/>
      <c r="V53" s="154"/>
      <c r="W53" s="155"/>
      <c r="X53" s="156"/>
    </row>
    <row r="54" spans="1:25" s="8" customFormat="1" ht="42.75" hidden="1" customHeight="1" thickTop="1" thickBot="1" x14ac:dyDescent="0.3">
      <c r="A54" s="147" t="s">
        <v>69</v>
      </c>
      <c r="B54" s="222"/>
      <c r="C54" s="46"/>
      <c r="D54" s="47"/>
      <c r="E54" s="85"/>
      <c r="F54" s="86"/>
      <c r="G54" s="148"/>
      <c r="H54" s="86"/>
      <c r="I54" s="85"/>
      <c r="J54" s="86"/>
      <c r="K54" s="85"/>
      <c r="L54" s="86"/>
      <c r="M54" s="46"/>
      <c r="N54" s="86"/>
      <c r="O54" s="149" t="s">
        <v>69</v>
      </c>
      <c r="P54" s="74" t="s">
        <v>95</v>
      </c>
      <c r="Q54" s="128"/>
      <c r="R54" s="111"/>
      <c r="S54" s="46"/>
      <c r="T54" s="86"/>
      <c r="U54" s="48"/>
      <c r="V54" s="65"/>
      <c r="W54" s="128"/>
      <c r="X54" s="129"/>
    </row>
    <row r="55" spans="1:25" ht="29.25" customHeight="1" thickTop="1" x14ac:dyDescent="0.25">
      <c r="B55" s="223"/>
      <c r="C55" s="223"/>
      <c r="D55" s="223"/>
      <c r="G55" s="42"/>
      <c r="I55" s="15" t="s">
        <v>43</v>
      </c>
      <c r="J55" s="15"/>
      <c r="K55" s="16" t="s">
        <v>1</v>
      </c>
      <c r="L55" s="16" t="s">
        <v>44</v>
      </c>
      <c r="M55" s="16" t="s">
        <v>1</v>
      </c>
      <c r="N55" s="16" t="s">
        <v>44</v>
      </c>
      <c r="O55" s="335" t="s">
        <v>45</v>
      </c>
      <c r="P55" s="335"/>
      <c r="Q55" s="16" t="s">
        <v>46</v>
      </c>
      <c r="R55" s="16" t="s">
        <v>1</v>
      </c>
      <c r="S55" s="16" t="s">
        <v>44</v>
      </c>
      <c r="T55" s="16" t="s">
        <v>45</v>
      </c>
    </row>
    <row r="56" spans="1:25" ht="29.25" customHeight="1" x14ac:dyDescent="0.25">
      <c r="E56" t="s">
        <v>31</v>
      </c>
      <c r="I56" s="17" t="s">
        <v>47</v>
      </c>
      <c r="J56" s="18"/>
      <c r="K56" s="19">
        <f>2*(COUNTIF($C$4:$J$15,"TRANG")+COUNTIF($Q$4:$X$15,"TRANG")-COUNTIF(G15:J15,"TRANG"))</f>
        <v>14</v>
      </c>
      <c r="L56" s="19">
        <f>2*(COUNTIF($M$4:$N$15,"TRANG")+COUNTIF(K4:L15,"TRANG"))</f>
        <v>0</v>
      </c>
      <c r="M56" s="19">
        <f>2*(COUNTIF($C$4:$J$15,"TRANG")+COUNTIF($Q$4:$X$15,"TRANG")-COUNTIF(I15:L15,"TRANG"))</f>
        <v>14</v>
      </c>
      <c r="N56" s="19">
        <f>2*(COUNTIF($M$4:$N$15,"TRANG")+COUNTIF(K4:L15,"TRANG"))</f>
        <v>0</v>
      </c>
      <c r="O56" s="336">
        <f t="shared" ref="O56:O60" si="0">SUM(M56:N56)</f>
        <v>14</v>
      </c>
      <c r="P56" s="336"/>
      <c r="Q56" s="41" t="s">
        <v>47</v>
      </c>
      <c r="R56" s="19">
        <f>M56+M62+M69+M76</f>
        <v>60</v>
      </c>
      <c r="S56" s="19">
        <f>N56+N62+N69+N76</f>
        <v>12</v>
      </c>
      <c r="T56" s="19">
        <f t="shared" ref="T56:T60" si="1">SUM(R56:S56)</f>
        <v>72</v>
      </c>
    </row>
    <row r="57" spans="1:25" ht="29.25" customHeight="1" x14ac:dyDescent="0.25">
      <c r="E57" t="s">
        <v>31</v>
      </c>
      <c r="I57" s="20" t="s">
        <v>48</v>
      </c>
      <c r="J57" s="21"/>
      <c r="K57" s="22">
        <f>2*(COUNTIF($C$4:$J$15,"UYÊN")+COUNTIF($Q$4:$X$15,"UYÊN")-COUNTIF(G15:J15,"UYÊN"))</f>
        <v>20</v>
      </c>
      <c r="L57" s="22">
        <f>2*(COUNTIF($M$4:$N$15,"UYÊN")+COUNTIF(K4:L15,"UYÊN"))</f>
        <v>0</v>
      </c>
      <c r="M57" s="22">
        <f>2*(COUNTIF($C$4:$J$15,"UYÊN")+COUNTIF($Q$4:$X$15,"UYÊN")-COUNTIF(I15:L15,"UYÊN"))</f>
        <v>20</v>
      </c>
      <c r="N57" s="22">
        <f>2*(COUNTIF($M$4:$N$15,"UYÊN")+COUNTIF(K4:L15,"UYÊN"))</f>
        <v>0</v>
      </c>
      <c r="O57" s="337">
        <f t="shared" si="0"/>
        <v>20</v>
      </c>
      <c r="P57" s="337"/>
      <c r="Q57" s="33" t="s">
        <v>48</v>
      </c>
      <c r="R57" s="22">
        <f>M57+M63+M70+M77</f>
        <v>60</v>
      </c>
      <c r="S57" s="22">
        <f>N57+N63+N70+N77</f>
        <v>0</v>
      </c>
      <c r="T57" s="22">
        <f t="shared" si="1"/>
        <v>60</v>
      </c>
    </row>
    <row r="58" spans="1:25" ht="29.25" customHeight="1" x14ac:dyDescent="0.25">
      <c r="G58" t="s">
        <v>31</v>
      </c>
      <c r="I58" s="23" t="s">
        <v>50</v>
      </c>
      <c r="J58" s="24"/>
      <c r="K58" s="10">
        <f>2*(COUNTIF($C$4:$J$15,"NGUYÊN")+COUNTIF($Q$4:$X$15,"NGUYÊN")-COUNTIF(G15:J15,"NGUYÊN"))</f>
        <v>18</v>
      </c>
      <c r="L58" s="10">
        <f>2*(COUNTIF($M$4:$N$15,"NGUYÊN")+COUNTIF(K3:L13,"NGUYÊN"))</f>
        <v>4</v>
      </c>
      <c r="M58" s="10">
        <f>2*(COUNTIF($C$4:$J$15,"NGUYÊN")+COUNTIF($Q$4:$X$15,"NGUYÊN")-COUNTIF(I15:L15,"NGUYÊN"))</f>
        <v>18</v>
      </c>
      <c r="N58" s="10">
        <f>2*(COUNTIF($M$4:$N$15,"NGUYÊN")+COUNTIF(K3:L13,"NGUYÊN"))</f>
        <v>4</v>
      </c>
      <c r="O58" s="339">
        <f t="shared" si="0"/>
        <v>22</v>
      </c>
      <c r="P58" s="339"/>
      <c r="Q58" s="35" t="s">
        <v>50</v>
      </c>
      <c r="R58" s="10">
        <f t="shared" ref="R58:S60" si="2">M58+M65+M72+M79</f>
        <v>54</v>
      </c>
      <c r="S58" s="10">
        <f t="shared" si="2"/>
        <v>12</v>
      </c>
      <c r="T58" s="10">
        <f t="shared" si="1"/>
        <v>66</v>
      </c>
    </row>
    <row r="59" spans="1:25" ht="29.25" customHeight="1" x14ac:dyDescent="0.25">
      <c r="I59" s="30" t="s">
        <v>187</v>
      </c>
      <c r="J59" s="31"/>
      <c r="K59" s="32">
        <f>2*(COUNTIF($C$4:$J$15,"HOÀNG")+COUNTIF($Q$4:$X$15,"HOÀNG")-COUNTIF(G16:J16,"HOÀNG"))</f>
        <v>6</v>
      </c>
      <c r="L59" s="32">
        <f>2*(COUNTIF($M$4:$N$15,"HOÀNG")+COUNTIF(K4:L15,"HOÀNG"))</f>
        <v>0</v>
      </c>
      <c r="M59" s="32">
        <f>2*(COUNTIF($C$4:$J$15,"HOÀNG")+COUNTIF($Q$4:$X$15,"HOÀNG")-COUNTIF(I16:L16,"HOÀNG"))</f>
        <v>6</v>
      </c>
      <c r="N59" s="32">
        <f>2*(COUNTIF($M$4:$N$15,"HOÀNG")+COUNTIF(K4:L15,"HOÀNG"))</f>
        <v>0</v>
      </c>
      <c r="O59" s="333">
        <f>SUM(M59:N59)</f>
        <v>6</v>
      </c>
      <c r="P59" s="333"/>
      <c r="Q59" s="30" t="s">
        <v>187</v>
      </c>
      <c r="R59" s="32">
        <f t="shared" si="2"/>
        <v>10</v>
      </c>
      <c r="S59" s="32">
        <f t="shared" si="2"/>
        <v>0</v>
      </c>
      <c r="T59" s="32">
        <f t="shared" si="1"/>
        <v>10</v>
      </c>
    </row>
    <row r="60" spans="1:25" ht="29.25" customHeight="1" x14ac:dyDescent="0.25">
      <c r="I60" s="77" t="s">
        <v>98</v>
      </c>
      <c r="J60" s="78"/>
      <c r="K60" s="79">
        <f>2*(COUNTIF($C$4:$J$15,"HIẾU")+COUNTIF($Q$4:$X$15,"HIẾU")-COUNTIF(G17:J17,"HIẾU"))</f>
        <v>6</v>
      </c>
      <c r="L60" s="79">
        <f>2*(COUNTIF($M$4:$N$15,"HIẾU")+COUNTIF(K5:L16,"HIẾU"))</f>
        <v>0</v>
      </c>
      <c r="M60" s="79">
        <f>2*(COUNTIF($C$4:$J$15,"HIẾU")+COUNTIF($Q$4:$X$15,"HIẾU")-COUNTIF(I18:L18,"HIẾU"))</f>
        <v>6</v>
      </c>
      <c r="N60" s="79">
        <f>2*(COUNTIF($M$4:$N$15,"HIẾU")+COUNTIF(K5:L16,"HIẾU"))</f>
        <v>0</v>
      </c>
      <c r="O60" s="299">
        <f t="shared" si="0"/>
        <v>6</v>
      </c>
      <c r="P60" s="300"/>
      <c r="Q60" s="79" t="s">
        <v>98</v>
      </c>
      <c r="R60" s="11">
        <f>M60+M67+M74+M81</f>
        <v>22</v>
      </c>
      <c r="S60" s="11">
        <f t="shared" si="2"/>
        <v>4</v>
      </c>
      <c r="T60" s="11">
        <f t="shared" si="1"/>
        <v>26</v>
      </c>
    </row>
    <row r="61" spans="1:25" ht="29.25" customHeight="1" x14ac:dyDescent="0.25">
      <c r="I61" s="15" t="s">
        <v>51</v>
      </c>
      <c r="J61" s="25"/>
      <c r="K61" s="16" t="s">
        <v>1</v>
      </c>
      <c r="L61" s="16" t="s">
        <v>44</v>
      </c>
      <c r="M61" s="16" t="s">
        <v>1</v>
      </c>
      <c r="N61" s="16" t="s">
        <v>44</v>
      </c>
      <c r="O61" s="335" t="s">
        <v>45</v>
      </c>
      <c r="P61" s="335"/>
      <c r="T61" s="44"/>
      <c r="U61" t="s">
        <v>52</v>
      </c>
    </row>
    <row r="62" spans="1:25" ht="29.25" customHeight="1" x14ac:dyDescent="0.25">
      <c r="I62" s="17" t="s">
        <v>47</v>
      </c>
      <c r="J62" s="18"/>
      <c r="K62" s="19">
        <f>2*(COUNTIF($C$17:$J$28,"TRANG")+COUNTIF($Q$17:$X$28,"TRANG")-COUNTIF(G28:J28,"TRANG"))</f>
        <v>18</v>
      </c>
      <c r="L62" s="19">
        <f>2*(COUNTIF($M$17:$N$28,"TRANG")+COUNTIF(K17:L28,"TRANG"))</f>
        <v>6</v>
      </c>
      <c r="M62" s="19">
        <f>2*(COUNTIF($C$17:$J$28,"TRANG")+COUNTIF($Q$17:$X$28,"TRANG")-COUNTIF(I28:L28,"TRANG"))</f>
        <v>18</v>
      </c>
      <c r="N62" s="19">
        <f>2*(COUNTIF($M$17:$N$28,"TRANG")+COUNTIF(K17:L28,"TRANG"))</f>
        <v>6</v>
      </c>
      <c r="O62" s="336">
        <f t="shared" ref="O62:O67" si="3">SUM(M62:N62)</f>
        <v>24</v>
      </c>
      <c r="P62" s="336"/>
      <c r="T62" s="44"/>
    </row>
    <row r="63" spans="1:25" ht="29.25" customHeight="1" x14ac:dyDescent="0.25">
      <c r="I63" s="20" t="s">
        <v>48</v>
      </c>
      <c r="J63" s="21"/>
      <c r="K63" s="33">
        <f>2*(COUNTIF($C$17:$J$28,"UYÊN")+COUNTIF($Q$17:$X$28,"UYÊN")-COUNTIF(G29:J29,"UYÊN"))</f>
        <v>14</v>
      </c>
      <c r="L63" s="22">
        <f>2*(COUNTIF($M$17:$N$28,"UYÊN")+COUNTIF(K17:L28,"UYÊN"))</f>
        <v>0</v>
      </c>
      <c r="M63" s="33">
        <f>2*(COUNTIF($C$17:$J$28,"UYÊN")+COUNTIF($Q$17:$X$28,"UYÊN")-COUNTIF(I29:L29,"UYÊN"))</f>
        <v>14</v>
      </c>
      <c r="N63" s="22">
        <f>2*(COUNTIF($M$17:$N$28,"UYÊN")+COUNTIF(K17:L28,"UYÊN"))</f>
        <v>0</v>
      </c>
      <c r="O63" s="337">
        <f t="shared" si="3"/>
        <v>14</v>
      </c>
      <c r="P63" s="337"/>
      <c r="T63" s="44"/>
    </row>
    <row r="64" spans="1:25" ht="29.25" customHeight="1" x14ac:dyDescent="0.4">
      <c r="H64" s="26"/>
      <c r="I64" s="28" t="s">
        <v>49</v>
      </c>
      <c r="J64" s="29"/>
      <c r="K64" s="34">
        <f>2*(COUNTIF($C$17:$J$28,"NHU")+COUNTIF($Q$17:$X$28,"NHU")-COUNTIF(G29:J31,"NHU"))</f>
        <v>0</v>
      </c>
      <c r="L64" s="13">
        <f>2*(COUNTIF($M$17:$N$28,"TUẤN")+COUNTIF(K17:L28,"TUẤN"))</f>
        <v>0</v>
      </c>
      <c r="M64" s="34">
        <f>2*(COUNTIF($C$17:$J$28,"NHU")+COUNTIF($Q$17:$X$28,"NHU")-COUNTIF(I29:L31,"NHU"))</f>
        <v>0</v>
      </c>
      <c r="N64" s="13">
        <f>2*(COUNTIF($M$17:$N$28,"NHU")+COUNTIF(K17:L28,"NHU"))</f>
        <v>0</v>
      </c>
      <c r="O64" s="338">
        <f t="shared" si="3"/>
        <v>0</v>
      </c>
      <c r="P64" s="338"/>
      <c r="T64" s="44"/>
    </row>
    <row r="65" spans="7:20" ht="29.25" customHeight="1" x14ac:dyDescent="0.4">
      <c r="H65" s="26"/>
      <c r="I65" s="23" t="s">
        <v>50</v>
      </c>
      <c r="J65" s="24"/>
      <c r="K65" s="35">
        <f>2*(COUNTIF($C$17:$J$28,"NGUYÊN")+COUNTIF($Q$17:$X$28,"NGUYÊN")-COUNTIF(G31:J32,"NGUYÊN"))</f>
        <v>12</v>
      </c>
      <c r="L65" s="10">
        <f>2*(COUNTIF($M$17:$N$28,"NGUYÊN")+COUNTIF(K16:L26,"NGUYÊN"))</f>
        <v>2</v>
      </c>
      <c r="M65" s="10">
        <f>2*(COUNTIF($C$4:$J$15,"NGUYÊN")+COUNTIF($Q$4:$X$15,"NGUYÊN")-COUNTIF(H21:J21,"NGUYÊN"))</f>
        <v>14</v>
      </c>
      <c r="N65" s="10">
        <f>2*(COUNTIF($M$17:$N$28,"NGUYÊN")+COUNTIF(K16:L26,"NGUYÊN"))</f>
        <v>2</v>
      </c>
      <c r="O65" s="339">
        <f t="shared" si="3"/>
        <v>16</v>
      </c>
      <c r="P65" s="339"/>
      <c r="T65" s="44"/>
    </row>
    <row r="66" spans="7:20" ht="29.25" customHeight="1" x14ac:dyDescent="0.4">
      <c r="H66" s="26"/>
      <c r="I66" s="30" t="s">
        <v>187</v>
      </c>
      <c r="J66" s="31"/>
      <c r="K66" s="40">
        <f>2*(COUNTIF($C$17:$J$28,"HOÀNG")+COUNTIF($Q$17:$X$28,"HOÀNG")-COUNTIF(G32:J33,"HOÀNG"))</f>
        <v>0</v>
      </c>
      <c r="L66" s="32">
        <f>2*(COUNTIF($M$17:$N$28,"HOÀNG")+COUNTIF(K17:L28,"HOÀNG"))</f>
        <v>0</v>
      </c>
      <c r="M66" s="40">
        <f>2*(COUNTIF($C$17:$J$28,"HOÀNG")+COUNTIF($Q$17:$X$28,"HOÀNG")-COUNTIF(I32:L33,"HOÀNG"))</f>
        <v>0</v>
      </c>
      <c r="N66" s="32">
        <f>2*(COUNTIF($M$17:$N$28,"HOÀNG")+COUNTIF(K17:L28,"HOÀNG"))</f>
        <v>0</v>
      </c>
      <c r="O66" s="333">
        <f t="shared" si="3"/>
        <v>0</v>
      </c>
      <c r="P66" s="333"/>
      <c r="T66" s="44"/>
    </row>
    <row r="67" spans="7:20" ht="29.25" customHeight="1" x14ac:dyDescent="0.4">
      <c r="H67" s="26"/>
      <c r="I67" s="77" t="s">
        <v>98</v>
      </c>
      <c r="J67" s="78"/>
      <c r="K67" s="79">
        <f>2*(COUNTIF($C$17:$J$28,"HIẾU")+COUNTIF($Q$17:$X$28,"HIẾU")-COUNTIF(G33:J34,"HIẾU"))</f>
        <v>6</v>
      </c>
      <c r="L67" s="11">
        <f>2*(COUNTIF($M$17:$N$28,"HIẾU")+COUNTIF(K18:L29,"HIẾU"))</f>
        <v>2</v>
      </c>
      <c r="M67" s="79">
        <f>2*(COUNTIF($C$17:$J$28,"HIẾU")+COUNTIF($Q$17:$X$28,"HIẾU")-COUNTIF(I33:L34,"HIẾU"))</f>
        <v>6</v>
      </c>
      <c r="N67" s="11">
        <f>2*(COUNTIF($M$17:$N$28,"HIẾU")+COUNTIF(K18:L29,"HIẾU"))</f>
        <v>2</v>
      </c>
      <c r="O67" s="334">
        <f t="shared" si="3"/>
        <v>8</v>
      </c>
      <c r="P67" s="334"/>
      <c r="T67" s="44"/>
    </row>
    <row r="68" spans="7:20" ht="29.25" customHeight="1" x14ac:dyDescent="0.25">
      <c r="I68" s="15" t="s">
        <v>53</v>
      </c>
      <c r="J68" s="25"/>
      <c r="K68" s="16" t="s">
        <v>1</v>
      </c>
      <c r="L68" s="16" t="s">
        <v>44</v>
      </c>
      <c r="M68" s="16" t="s">
        <v>1</v>
      </c>
      <c r="N68" s="16" t="s">
        <v>44</v>
      </c>
      <c r="O68" s="335" t="s">
        <v>45</v>
      </c>
      <c r="P68" s="335"/>
      <c r="T68" s="44"/>
    </row>
    <row r="69" spans="7:20" ht="29.25" customHeight="1" x14ac:dyDescent="0.25">
      <c r="G69" s="298"/>
      <c r="I69" s="17" t="s">
        <v>47</v>
      </c>
      <c r="J69" s="18"/>
      <c r="K69" s="19">
        <f>2*(COUNTIF($C$30:$J$41,"TRANG")+COUNTIF($Q$30:$X$41,"TRANG")-COUNTIF($G$41:$J$41,"TRANG"))</f>
        <v>14</v>
      </c>
      <c r="L69" s="19">
        <f>2*(COUNTIF($M$30:$N$41,"TRANG")+COUNTIF(K31:L41,"TRANG"))</f>
        <v>2</v>
      </c>
      <c r="M69" s="19">
        <f>2*(COUNTIF($C$30:$J$41,"TRANG")+COUNTIF($Q$30:$X$41,"TRANG")-COUNTIF($G$41:$J$41,"TRANG"))</f>
        <v>14</v>
      </c>
      <c r="N69" s="19">
        <f>2*(COUNTIF($M$30:$N$41,"TRANG")+COUNTIF(K31:L41,"TRANG"))</f>
        <v>2</v>
      </c>
      <c r="O69" s="336">
        <f t="shared" ref="O69:O74" si="4">SUM(M69:N69)</f>
        <v>16</v>
      </c>
      <c r="P69" s="336"/>
      <c r="T69" s="44"/>
    </row>
    <row r="70" spans="7:20" ht="29.25" customHeight="1" x14ac:dyDescent="0.25">
      <c r="G70" s="298"/>
      <c r="I70" s="20" t="s">
        <v>48</v>
      </c>
      <c r="J70" s="21"/>
      <c r="K70" s="22">
        <f>2*(COUNTIF($C$30:$J$41,"UYÊN")+COUNTIF($Q$30:$X$41,"UYÊN")-COUNTIF($G$41:$J$41,"UYÊN"))</f>
        <v>16</v>
      </c>
      <c r="L70" s="22">
        <f>2*(COUNTIF($M$30:$N$41,"UYÊN")+COUNTIF(K31:L41,"UYÊN"))</f>
        <v>0</v>
      </c>
      <c r="M70" s="22">
        <f>2*(COUNTIF($C$30:$J$41,"UYÊN")+COUNTIF($Q$30:$X$41,"UYÊN")-COUNTIF($G$41:$J$41,"UYÊN"))</f>
        <v>16</v>
      </c>
      <c r="N70" s="22">
        <f>2*(COUNTIF($M$30:$N$41,"UYÊN")+COUNTIF(K31:L41,"UYÊN"))</f>
        <v>0</v>
      </c>
      <c r="O70" s="337">
        <f t="shared" si="4"/>
        <v>16</v>
      </c>
      <c r="P70" s="337"/>
      <c r="T70" s="44"/>
    </row>
    <row r="71" spans="7:20" ht="29.25" customHeight="1" x14ac:dyDescent="0.25">
      <c r="G71" s="298"/>
      <c r="I71" s="28" t="s">
        <v>49</v>
      </c>
      <c r="J71" s="29"/>
      <c r="K71" s="13">
        <f>2*(COUNTIF($C$30:$J$41,"NHU")+COUNTIF($Q$30:$X$41,"NHU")-COUNTIF($G$41:$J$41,"NHU"))</f>
        <v>0</v>
      </c>
      <c r="L71" s="13">
        <f>2*(COUNTIF($M$30:$N$41,"TUẤN")+COUNTIF(K31:L41,"TUẤN"))</f>
        <v>0</v>
      </c>
      <c r="M71" s="13">
        <f>2*(COUNTIF($C$30:$J$41,"NHU")+COUNTIF($Q$30:$X$41,"NHU")-COUNTIF($G$41:$J$41,"NHU"))</f>
        <v>0</v>
      </c>
      <c r="N71" s="13">
        <f>2*(COUNTIF($M$30:$N$41,"NHU")+COUNTIF(K31:L41,"NHU"))</f>
        <v>0</v>
      </c>
      <c r="O71" s="338">
        <f t="shared" si="4"/>
        <v>0</v>
      </c>
      <c r="P71" s="338"/>
      <c r="T71" s="44"/>
    </row>
    <row r="72" spans="7:20" ht="29.25" customHeight="1" x14ac:dyDescent="0.25">
      <c r="G72" s="298"/>
      <c r="I72" s="23" t="s">
        <v>50</v>
      </c>
      <c r="J72" s="24"/>
      <c r="K72" s="10">
        <f>2*(COUNTIF($C$30:$J$41,"NGUYÊN")+COUNTIF($Q$30:$X$41,"NGUYÊN")-COUNTIF($G$41:$J$41,"NGUYÊN"))</f>
        <v>10</v>
      </c>
      <c r="L72" s="10">
        <f>2*(COUNTIF($M$30:$N$41,"NGUYÊN")+COUNTIF(K29:L39,"NGUYÊN"))</f>
        <v>2</v>
      </c>
      <c r="M72" s="10">
        <f>2*(COUNTIF($C$30:$J$41,"NGUYÊN")+COUNTIF($Q$30:$X$41,"NGUYÊN")-COUNTIF($G$41:$J$41,"NGUYÊN"))</f>
        <v>10</v>
      </c>
      <c r="N72" s="10">
        <f>2*(COUNTIF($M$30:$N$41,"NGUYÊN")+COUNTIF(K29:L39,"NGUYÊN"))</f>
        <v>2</v>
      </c>
      <c r="O72" s="339">
        <f t="shared" si="4"/>
        <v>12</v>
      </c>
      <c r="P72" s="339"/>
      <c r="T72" s="44"/>
    </row>
    <row r="73" spans="7:20" ht="29.25" customHeight="1" x14ac:dyDescent="0.25">
      <c r="G73" s="298"/>
      <c r="I73" s="30" t="s">
        <v>187</v>
      </c>
      <c r="J73" s="31"/>
      <c r="K73" s="32">
        <f>2*(COUNTIF($C$30:$J$41,"HOÀNG")+COUNTIF($Q$30:$X$41,"HOÀNG")-COUNTIF($G$41:$J$41,"HOÀNG"))</f>
        <v>0</v>
      </c>
      <c r="L73" s="32">
        <f>2*(COUNTIF($M$30:$N$41,"HOÀNG")+COUNTIF(K31:L41,"HOÀNG"))</f>
        <v>0</v>
      </c>
      <c r="M73" s="32">
        <f>2*(COUNTIF($C$30:$J$41,"HOÀNG")+COUNTIF($Q$30:$X$41,"HOÀNG")-COUNTIF($G$41:$J$41,"HOÀNG"))</f>
        <v>0</v>
      </c>
      <c r="N73" s="32">
        <f>2*(COUNTIF($M$30:$N$41,"HOÀNG")+COUNTIF(K31:L41,"HOÀNG"))</f>
        <v>0</v>
      </c>
      <c r="O73" s="333">
        <f t="shared" si="4"/>
        <v>0</v>
      </c>
      <c r="P73" s="333"/>
      <c r="T73" s="44"/>
    </row>
    <row r="74" spans="7:20" ht="29.25" customHeight="1" x14ac:dyDescent="0.5">
      <c r="G74" s="76"/>
      <c r="I74" s="77" t="s">
        <v>98</v>
      </c>
      <c r="J74" s="78"/>
      <c r="K74" s="11">
        <f>2*(COUNTIF($C$30:$J$41,"HIẾU")+COUNTIF($Q$30:$X$41,"HIẾU")-COUNTIF($G$41:$J$41,"HIẾU"))</f>
        <v>6</v>
      </c>
      <c r="L74" s="11">
        <f>2*(COUNTIF($M$30:$N$41,"HIẾU")+COUNTIF(K32:L42,"HIẾU"))</f>
        <v>0</v>
      </c>
      <c r="M74" s="11">
        <f>2*(COUNTIF($C$30:$J$41,"HIẾU")+COUNTIF($Q$30:$X$41,"HIẾU")-COUNTIF($G$41:$J$41,"HIẾU"))</f>
        <v>6</v>
      </c>
      <c r="N74" s="11">
        <f>2*(COUNTIF($M$30:$N$41,"HIẾU")+COUNTIF(K32:L42,"HIẾU"))</f>
        <v>0</v>
      </c>
      <c r="O74" s="334">
        <f t="shared" si="4"/>
        <v>6</v>
      </c>
      <c r="P74" s="334"/>
      <c r="T74" s="44"/>
    </row>
    <row r="75" spans="7:20" ht="29.25" customHeight="1" x14ac:dyDescent="0.25">
      <c r="I75" s="15" t="s">
        <v>54</v>
      </c>
      <c r="J75" s="25"/>
      <c r="K75" s="16" t="s">
        <v>1</v>
      </c>
      <c r="L75" s="16" t="s">
        <v>44</v>
      </c>
      <c r="M75" s="16" t="s">
        <v>1</v>
      </c>
      <c r="N75" s="16" t="s">
        <v>44</v>
      </c>
      <c r="O75" s="335" t="s">
        <v>45</v>
      </c>
      <c r="P75" s="335"/>
      <c r="T75" s="44"/>
    </row>
    <row r="76" spans="7:20" ht="29.25" customHeight="1" x14ac:dyDescent="0.25">
      <c r="I76" s="17" t="s">
        <v>47</v>
      </c>
      <c r="J76" s="18"/>
      <c r="K76" s="19">
        <f>2*(COUNTIF($C$43:$J$54,"TRANG")+COUNTIF($Q$43:$X$54,"TRANG")-COUNTIF($G$54:$J$54,"TRANG"))</f>
        <v>14</v>
      </c>
      <c r="L76" s="19">
        <f>2*(COUNTIF($M$43:$N$54,"TRANG")+COUNTIF(K43:L54,"TRANG"))</f>
        <v>4</v>
      </c>
      <c r="M76" s="19">
        <f>2*(COUNTIF($C$43:$J$54,"TRANG")+COUNTIF($Q$43:$X$54,"TRANG")-COUNTIF($G$54:$J$54,"TRANG"))</f>
        <v>14</v>
      </c>
      <c r="N76" s="19">
        <f>2*(COUNTIF($M$43:$N$54,"TRANG")+COUNTIF(K43:L54,"TRANG"))</f>
        <v>4</v>
      </c>
      <c r="O76" s="336">
        <f t="shared" ref="O76:O81" si="5">SUM(M76:N76)</f>
        <v>18</v>
      </c>
      <c r="P76" s="336"/>
      <c r="T76" s="44"/>
    </row>
    <row r="77" spans="7:20" ht="29.25" customHeight="1" x14ac:dyDescent="0.25">
      <c r="I77" s="20" t="s">
        <v>48</v>
      </c>
      <c r="J77" s="21"/>
      <c r="K77" s="22">
        <f>2*(COUNTIF($C$43:$J$54,"UYÊN")+COUNTIF($Q$43:$X$54,"UYÊN")-COUNTIF($G$54:$J$54,"UYÊN"))</f>
        <v>10</v>
      </c>
      <c r="L77" s="22">
        <f>2*(COUNTIF($M$43:$N$54,"UYÊN")+COUNTIF(K43:L54,"UYÊN"))</f>
        <v>0</v>
      </c>
      <c r="M77" s="22">
        <f>2*(COUNTIF($C$43:$J$54,"UYÊN")+COUNTIF($Q$43:$X$54,"UYÊN")-COUNTIF($G$54:$J$54,"UYÊN"))</f>
        <v>10</v>
      </c>
      <c r="N77" s="22">
        <f>2*(COUNTIF($M$43:$N$54,"UYÊN")+COUNTIF(K43:L54,"UYÊN"))</f>
        <v>0</v>
      </c>
      <c r="O77" s="337">
        <f t="shared" si="5"/>
        <v>10</v>
      </c>
      <c r="P77" s="337"/>
      <c r="T77" s="44"/>
    </row>
    <row r="78" spans="7:20" ht="29.25" customHeight="1" x14ac:dyDescent="0.4">
      <c r="H78" s="26"/>
      <c r="I78" s="28" t="s">
        <v>49</v>
      </c>
      <c r="J78" s="29"/>
      <c r="K78" s="13">
        <f>2*(COUNTIF($C$43:$J$54,"NHU")+COUNTIF($Q$43:$X$54,"NHU")-COUNTIF($G$54:$J$54,"NHU"))</f>
        <v>0</v>
      </c>
      <c r="L78" s="13">
        <f>2*(COUNTIF($M$43:$N$54,"TUẤN")+COUNTIF(K43:L54,"TUẤN"))</f>
        <v>0</v>
      </c>
      <c r="M78" s="13">
        <f>2*(COUNTIF($C$43:$J$54,"NHU")+COUNTIF($Q$43:$X$54,"NHU")-COUNTIF($G$54:$J$54,"NHU"))</f>
        <v>0</v>
      </c>
      <c r="N78" s="13">
        <f>2*(COUNTIF($M$43:$N$54,"NHU")+COUNTIF(K43:L54,"NHU"))</f>
        <v>0</v>
      </c>
      <c r="O78" s="338">
        <f t="shared" si="5"/>
        <v>0</v>
      </c>
      <c r="P78" s="338"/>
      <c r="T78" s="44"/>
    </row>
    <row r="79" spans="7:20" ht="29.25" customHeight="1" x14ac:dyDescent="0.4">
      <c r="H79" s="26"/>
      <c r="I79" s="23" t="s">
        <v>50</v>
      </c>
      <c r="J79" s="24"/>
      <c r="K79" s="10">
        <f>2*(COUNTIF($C$43:$J$54,"NGUYÊN")+COUNTIF($Q$43:$X$54,"NGUYÊN")-COUNTIF($G$54:$J$54,"NGUYÊN"))</f>
        <v>12</v>
      </c>
      <c r="L79" s="10">
        <f>2*(COUNTIF($M$43:$N$54,"NGUYÊN")+COUNTIF(K42:L52,"NGUYÊN"))</f>
        <v>4</v>
      </c>
      <c r="M79" s="10">
        <f>2*(COUNTIF($C$43:$J$54,"NGUYÊN")+COUNTIF($Q$43:$X$54,"NGUYÊN")-COUNTIF($G$54:$J$54,"NGUYÊN"))</f>
        <v>12</v>
      </c>
      <c r="N79" s="10">
        <f>2*(COUNTIF($M$43:$N$54,"NGUYÊN")+COUNTIF(K42:L52,"NGUYÊN"))</f>
        <v>4</v>
      </c>
      <c r="O79" s="339">
        <f t="shared" si="5"/>
        <v>16</v>
      </c>
      <c r="P79" s="339"/>
      <c r="T79" s="44"/>
    </row>
    <row r="80" spans="7:20" ht="26.25" x14ac:dyDescent="0.4">
      <c r="H80" s="26"/>
      <c r="I80" s="30" t="s">
        <v>187</v>
      </c>
      <c r="J80" s="31"/>
      <c r="K80" s="32">
        <f>2*(COUNTIF($C$43:$J$54,"HOÀNG")+COUNTIF($Q$43:$X$54,"HOÀNG")-COUNTIF($G$54:$J$54,"HOÀNG"))</f>
        <v>4</v>
      </c>
      <c r="L80" s="32">
        <f>2*(COUNTIF($M$43:$N$54,"DÂN")+COUNTIF(K43:L54,"DÂN"))</f>
        <v>0</v>
      </c>
      <c r="M80" s="32">
        <f>2*(COUNTIF($C$43:$J$54,"HOÀNG")+COUNTIF($Q$43:$X$54,"HOÀNG")-COUNTIF($G$54:$J$54,"HOÀNG"))</f>
        <v>4</v>
      </c>
      <c r="N80" s="32">
        <f>2*(COUNTIF($M$43:$N$54,"HOÀNG")+COUNTIF(K43:L54,"HOÀNG"))</f>
        <v>0</v>
      </c>
      <c r="O80" s="333">
        <f>SUM(M80:N80)</f>
        <v>4</v>
      </c>
      <c r="P80" s="333"/>
      <c r="T80" s="44"/>
    </row>
    <row r="81" spans="1:20" ht="26.25" x14ac:dyDescent="0.4">
      <c r="A81" s="42"/>
      <c r="H81" s="26"/>
      <c r="I81" s="77" t="s">
        <v>98</v>
      </c>
      <c r="J81" s="78"/>
      <c r="K81" s="11">
        <f>2*(COUNTIF($C$43:$J$54,"HIẾU")+COUNTIF($Q$43:$X$54,"HIẾU")-COUNTIF($G$54:$J$54,"HIẾU"))</f>
        <v>4</v>
      </c>
      <c r="L81" s="11">
        <f>2*(COUNTIF($M$43:$N$54,"HIẾU")+COUNTIF(K44:L55,"HIẾU"))</f>
        <v>2</v>
      </c>
      <c r="M81" s="11">
        <f>2*(COUNTIF($C$43:$J$54,"HIẾU")+COUNTIF($Q$43:$X$54,"HIẾU")-COUNTIF($G$54:$J$54,"HIẾU"))</f>
        <v>4</v>
      </c>
      <c r="N81" s="11">
        <f>2*(COUNTIF($M$43:$N$54,"HIẾU")+COUNTIF(K44:L55,"HIẾU"))</f>
        <v>2</v>
      </c>
      <c r="O81" s="334">
        <f t="shared" si="5"/>
        <v>6</v>
      </c>
      <c r="P81" s="334"/>
      <c r="T81" s="44"/>
    </row>
    <row r="82" spans="1:20" x14ac:dyDescent="0.25">
      <c r="T82" s="44"/>
    </row>
    <row r="83" spans="1:20" x14ac:dyDescent="0.25">
      <c r="T83" s="44"/>
    </row>
  </sheetData>
  <mergeCells count="128">
    <mergeCell ref="A1:X1"/>
    <mergeCell ref="A2:N2"/>
    <mergeCell ref="O2:X2"/>
    <mergeCell ref="A3:B3"/>
    <mergeCell ref="O3:P3"/>
    <mergeCell ref="A4:A5"/>
    <mergeCell ref="B4:B5"/>
    <mergeCell ref="O4:O5"/>
    <mergeCell ref="P4:P5"/>
    <mergeCell ref="A10:A11"/>
    <mergeCell ref="B10:B11"/>
    <mergeCell ref="O10:O11"/>
    <mergeCell ref="P10:P11"/>
    <mergeCell ref="A12:A13"/>
    <mergeCell ref="B12:B13"/>
    <mergeCell ref="O12:O13"/>
    <mergeCell ref="P12:P13"/>
    <mergeCell ref="A6:A7"/>
    <mergeCell ref="B6:B7"/>
    <mergeCell ref="O6:O7"/>
    <mergeCell ref="P6:P7"/>
    <mergeCell ref="A8:A9"/>
    <mergeCell ref="B8:B9"/>
    <mergeCell ref="O8:O9"/>
    <mergeCell ref="P8:P9"/>
    <mergeCell ref="A19:A20"/>
    <mergeCell ref="B19:B20"/>
    <mergeCell ref="O19:O20"/>
    <mergeCell ref="P19:P20"/>
    <mergeCell ref="A21:A22"/>
    <mergeCell ref="B21:B22"/>
    <mergeCell ref="O21:O22"/>
    <mergeCell ref="P21:P22"/>
    <mergeCell ref="A16:B16"/>
    <mergeCell ref="O16:P16"/>
    <mergeCell ref="A17:A18"/>
    <mergeCell ref="B17:B18"/>
    <mergeCell ref="O17:O18"/>
    <mergeCell ref="P17:P18"/>
    <mergeCell ref="A29:B29"/>
    <mergeCell ref="O29:P29"/>
    <mergeCell ref="A30:A31"/>
    <mergeCell ref="B30:B31"/>
    <mergeCell ref="O30:O31"/>
    <mergeCell ref="P30:P31"/>
    <mergeCell ref="A23:A24"/>
    <mergeCell ref="B23:B24"/>
    <mergeCell ref="O23:O24"/>
    <mergeCell ref="P23:P24"/>
    <mergeCell ref="A25:A26"/>
    <mergeCell ref="B25:B26"/>
    <mergeCell ref="O25:O26"/>
    <mergeCell ref="P25:P26"/>
    <mergeCell ref="A36:A37"/>
    <mergeCell ref="B36:B37"/>
    <mergeCell ref="O36:O37"/>
    <mergeCell ref="P36:P37"/>
    <mergeCell ref="A38:A39"/>
    <mergeCell ref="B38:B39"/>
    <mergeCell ref="O38:O39"/>
    <mergeCell ref="P38:P39"/>
    <mergeCell ref="A32:A33"/>
    <mergeCell ref="B32:B33"/>
    <mergeCell ref="O32:O33"/>
    <mergeCell ref="P32:P33"/>
    <mergeCell ref="A34:A35"/>
    <mergeCell ref="B34:B35"/>
    <mergeCell ref="O34:O35"/>
    <mergeCell ref="P34:P35"/>
    <mergeCell ref="A45:A46"/>
    <mergeCell ref="B45:B46"/>
    <mergeCell ref="O45:O46"/>
    <mergeCell ref="P45:P46"/>
    <mergeCell ref="A47:A48"/>
    <mergeCell ref="B47:B48"/>
    <mergeCell ref="O47:O48"/>
    <mergeCell ref="P47:P48"/>
    <mergeCell ref="A42:B42"/>
    <mergeCell ref="O42:P42"/>
    <mergeCell ref="A43:A44"/>
    <mergeCell ref="B43:B44"/>
    <mergeCell ref="O43:O44"/>
    <mergeCell ref="P43:P44"/>
    <mergeCell ref="A49:A50"/>
    <mergeCell ref="B49:B50"/>
    <mergeCell ref="O49:O50"/>
    <mergeCell ref="P49:P50"/>
    <mergeCell ref="A51:A52"/>
    <mergeCell ref="B51:B52"/>
    <mergeCell ref="O51:O52"/>
    <mergeCell ref="P51:P52"/>
    <mergeCell ref="C49:C50"/>
    <mergeCell ref="E49:E50"/>
    <mergeCell ref="G49:G50"/>
    <mergeCell ref="I49:I50"/>
    <mergeCell ref="K49:K50"/>
    <mergeCell ref="G69:G73"/>
    <mergeCell ref="O69:P69"/>
    <mergeCell ref="O70:P70"/>
    <mergeCell ref="O71:P71"/>
    <mergeCell ref="O72:P72"/>
    <mergeCell ref="O73:P73"/>
    <mergeCell ref="O60:P60"/>
    <mergeCell ref="O61:P61"/>
    <mergeCell ref="O62:P62"/>
    <mergeCell ref="O63:P63"/>
    <mergeCell ref="O64:P64"/>
    <mergeCell ref="O65:P65"/>
    <mergeCell ref="Q49:Q50"/>
    <mergeCell ref="S49:S50"/>
    <mergeCell ref="U49:U50"/>
    <mergeCell ref="W49:W50"/>
    <mergeCell ref="O80:P80"/>
    <mergeCell ref="O81:P81"/>
    <mergeCell ref="O74:P74"/>
    <mergeCell ref="O75:P75"/>
    <mergeCell ref="O76:P76"/>
    <mergeCell ref="O77:P77"/>
    <mergeCell ref="O78:P78"/>
    <mergeCell ref="O79:P79"/>
    <mergeCell ref="O66:P66"/>
    <mergeCell ref="O67:P67"/>
    <mergeCell ref="O68:P68"/>
    <mergeCell ref="O55:P55"/>
    <mergeCell ref="O56:P56"/>
    <mergeCell ref="O57:P57"/>
    <mergeCell ref="O58:P58"/>
    <mergeCell ref="O59:P59"/>
  </mergeCell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F3CD08-3C3F-409E-8F9F-8CC9D19A2781}">
  <dimension ref="A1:AI83"/>
  <sheetViews>
    <sheetView zoomScale="70" zoomScaleNormal="7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C51" sqref="C51"/>
    </sheetView>
  </sheetViews>
  <sheetFormatPr defaultRowHeight="15" x14ac:dyDescent="0.25"/>
  <cols>
    <col min="1" max="1" width="10.7109375" customWidth="1"/>
    <col min="2" max="2" width="10.5703125" customWidth="1"/>
    <col min="3" max="3" width="36.7109375" customWidth="1"/>
    <col min="4" max="4" width="14.140625" customWidth="1"/>
    <col min="5" max="5" width="34" customWidth="1"/>
    <col min="6" max="6" width="12.140625" customWidth="1"/>
    <col min="7" max="7" width="38" customWidth="1"/>
    <col min="8" max="8" width="12" customWidth="1"/>
    <col min="9" max="9" width="36.7109375" customWidth="1"/>
    <col min="10" max="10" width="12.140625" customWidth="1"/>
    <col min="11" max="11" width="31.28515625" customWidth="1"/>
    <col min="12" max="12" width="11.85546875" customWidth="1"/>
    <col min="13" max="13" width="32.7109375" customWidth="1"/>
    <col min="14" max="14" width="13.140625" customWidth="1"/>
    <col min="15" max="15" width="9.7109375" customWidth="1"/>
    <col min="16" max="16" width="10.42578125" customWidth="1"/>
    <col min="17" max="17" width="38.85546875" customWidth="1"/>
    <col min="18" max="18" width="9.7109375" customWidth="1"/>
    <col min="19" max="19" width="33.85546875" customWidth="1"/>
    <col min="20" max="20" width="12" customWidth="1"/>
    <col min="21" max="21" width="34.140625" customWidth="1"/>
    <col min="22" max="22" width="9.85546875" customWidth="1"/>
    <col min="23" max="23" width="36.28515625" customWidth="1"/>
    <col min="24" max="24" width="14.85546875" customWidth="1"/>
  </cols>
  <sheetData>
    <row r="1" spans="1:25" ht="138.75" customHeight="1" x14ac:dyDescent="0.25">
      <c r="A1" s="319" t="s">
        <v>231</v>
      </c>
      <c r="B1" s="320"/>
      <c r="C1" s="320"/>
      <c r="D1" s="320"/>
      <c r="E1" s="320"/>
      <c r="F1" s="320"/>
      <c r="G1" s="320"/>
      <c r="H1" s="320"/>
      <c r="I1" s="320"/>
      <c r="J1" s="320"/>
      <c r="K1" s="320"/>
      <c r="L1" s="320"/>
      <c r="M1" s="320"/>
      <c r="N1" s="320"/>
      <c r="O1" s="320"/>
      <c r="P1" s="320"/>
      <c r="Q1" s="320"/>
      <c r="R1" s="320"/>
      <c r="S1" s="320"/>
      <c r="T1" s="320"/>
      <c r="U1" s="320"/>
      <c r="V1" s="320"/>
      <c r="W1" s="320"/>
      <c r="X1" s="321"/>
    </row>
    <row r="2" spans="1:25" s="1" customFormat="1" ht="64.5" customHeight="1" x14ac:dyDescent="0.25">
      <c r="A2" s="322" t="s">
        <v>136</v>
      </c>
      <c r="B2" s="322"/>
      <c r="C2" s="322"/>
      <c r="D2" s="322"/>
      <c r="E2" s="322"/>
      <c r="F2" s="322"/>
      <c r="G2" s="322"/>
      <c r="H2" s="322"/>
      <c r="I2" s="322"/>
      <c r="J2" s="322"/>
      <c r="K2" s="322"/>
      <c r="L2" s="322"/>
      <c r="M2" s="322"/>
      <c r="N2" s="323"/>
      <c r="O2" s="324" t="s">
        <v>0</v>
      </c>
      <c r="P2" s="325"/>
      <c r="Q2" s="325"/>
      <c r="R2" s="325"/>
      <c r="S2" s="325"/>
      <c r="T2" s="325"/>
      <c r="U2" s="325"/>
      <c r="V2" s="325"/>
      <c r="W2" s="325"/>
      <c r="X2" s="325"/>
      <c r="Y2"/>
    </row>
    <row r="3" spans="1:25" ht="20.25" thickBot="1" x14ac:dyDescent="0.3">
      <c r="A3" s="326" t="s">
        <v>1</v>
      </c>
      <c r="B3" s="327"/>
      <c r="C3" s="2" t="s">
        <v>2</v>
      </c>
      <c r="D3" s="3" t="s">
        <v>3</v>
      </c>
      <c r="E3" s="3" t="s">
        <v>4</v>
      </c>
      <c r="F3" s="3" t="s">
        <v>3</v>
      </c>
      <c r="G3" s="220" t="s">
        <v>5</v>
      </c>
      <c r="H3" s="122" t="s">
        <v>3</v>
      </c>
      <c r="I3" s="3" t="s">
        <v>6</v>
      </c>
      <c r="J3" s="122" t="s">
        <v>3</v>
      </c>
      <c r="K3" s="123" t="s">
        <v>7</v>
      </c>
      <c r="L3" s="120" t="s">
        <v>3</v>
      </c>
      <c r="M3" s="123" t="s">
        <v>8</v>
      </c>
      <c r="N3" s="219" t="s">
        <v>3</v>
      </c>
      <c r="O3" s="328" t="s">
        <v>1</v>
      </c>
      <c r="P3" s="329"/>
      <c r="Q3" s="2" t="s">
        <v>9</v>
      </c>
      <c r="R3" s="3" t="s">
        <v>3</v>
      </c>
      <c r="S3" s="3" t="s">
        <v>10</v>
      </c>
      <c r="T3" s="3" t="s">
        <v>3</v>
      </c>
      <c r="U3" s="3" t="s">
        <v>11</v>
      </c>
      <c r="V3" s="3" t="s">
        <v>3</v>
      </c>
      <c r="W3" s="3" t="s">
        <v>12</v>
      </c>
      <c r="X3" s="3" t="s">
        <v>3</v>
      </c>
    </row>
    <row r="4" spans="1:25" s="8" customFormat="1" ht="39.75" customHeight="1" thickTop="1" x14ac:dyDescent="0.25">
      <c r="A4" s="330" t="s">
        <v>13</v>
      </c>
      <c r="B4" s="303" t="s">
        <v>189</v>
      </c>
      <c r="C4" s="94"/>
      <c r="D4" s="94"/>
      <c r="E4" s="94"/>
      <c r="F4" s="94"/>
      <c r="G4" s="94"/>
      <c r="H4" s="46"/>
      <c r="I4" s="39" t="s">
        <v>192</v>
      </c>
      <c r="J4" s="38" t="s">
        <v>17</v>
      </c>
      <c r="K4" s="85"/>
      <c r="L4" s="86"/>
      <c r="M4" s="85"/>
      <c r="N4" s="98"/>
      <c r="O4" s="305" t="s">
        <v>13</v>
      </c>
      <c r="P4" s="309" t="s">
        <v>189</v>
      </c>
      <c r="Q4" s="43"/>
      <c r="R4" s="5"/>
      <c r="S4" s="4"/>
      <c r="T4" s="5"/>
      <c r="U4" s="4"/>
      <c r="V4" s="5"/>
      <c r="W4" s="4"/>
      <c r="X4" s="119"/>
      <c r="Y4"/>
    </row>
    <row r="5" spans="1:25" s="8" customFormat="1" ht="41.25" customHeight="1" thickBot="1" x14ac:dyDescent="0.3">
      <c r="A5" s="310"/>
      <c r="B5" s="303"/>
      <c r="C5" s="194" t="s">
        <v>191</v>
      </c>
      <c r="D5" s="194" t="s">
        <v>16</v>
      </c>
      <c r="E5" s="99" t="s">
        <v>114</v>
      </c>
      <c r="F5" s="99" t="s">
        <v>16</v>
      </c>
      <c r="G5" s="100"/>
      <c r="H5" s="100"/>
      <c r="I5" s="100"/>
      <c r="J5" s="100"/>
      <c r="K5" s="99" t="s">
        <v>127</v>
      </c>
      <c r="L5" s="216" t="s">
        <v>15</v>
      </c>
      <c r="M5" s="6"/>
      <c r="N5" s="161"/>
      <c r="O5" s="311"/>
      <c r="P5" s="309"/>
      <c r="Q5" s="100"/>
      <c r="R5" s="145"/>
      <c r="S5" s="6"/>
      <c r="T5" s="7"/>
      <c r="U5" s="100"/>
      <c r="V5" s="145"/>
      <c r="W5" s="100"/>
      <c r="X5" s="132"/>
      <c r="Y5"/>
    </row>
    <row r="6" spans="1:25" s="8" customFormat="1" ht="36.75" customHeight="1" thickTop="1" x14ac:dyDescent="0.25">
      <c r="A6" s="301" t="s">
        <v>18</v>
      </c>
      <c r="B6" s="318" t="s">
        <v>32</v>
      </c>
      <c r="C6" s="92" t="s">
        <v>131</v>
      </c>
      <c r="D6" s="93" t="s">
        <v>17</v>
      </c>
      <c r="E6" s="96"/>
      <c r="F6" s="7"/>
      <c r="G6" s="81" t="s">
        <v>140</v>
      </c>
      <c r="H6" s="82" t="s">
        <v>17</v>
      </c>
      <c r="I6" s="81" t="s">
        <v>161</v>
      </c>
      <c r="J6" s="81" t="s">
        <v>15</v>
      </c>
      <c r="K6" s="96"/>
      <c r="L6" s="96"/>
      <c r="M6" s="94"/>
      <c r="N6" s="146"/>
      <c r="O6" s="305" t="s">
        <v>18</v>
      </c>
      <c r="P6" s="307" t="s">
        <v>32</v>
      </c>
      <c r="Q6" s="170"/>
      <c r="R6" s="95"/>
      <c r="S6" s="94"/>
      <c r="T6" s="95"/>
      <c r="U6" s="96"/>
      <c r="V6" s="97"/>
      <c r="W6" s="6"/>
      <c r="X6" s="45"/>
      <c r="Y6" s="238"/>
    </row>
    <row r="7" spans="1:25" s="8" customFormat="1" ht="40.5" customHeight="1" thickBot="1" x14ac:dyDescent="0.3">
      <c r="A7" s="302"/>
      <c r="B7" s="304"/>
      <c r="C7" s="100"/>
      <c r="D7" s="100"/>
      <c r="E7" s="99" t="s">
        <v>165</v>
      </c>
      <c r="F7" s="99" t="s">
        <v>16</v>
      </c>
      <c r="G7" s="100"/>
      <c r="H7" s="7"/>
      <c r="I7" s="194" t="s">
        <v>194</v>
      </c>
      <c r="J7" s="257" t="s">
        <v>16</v>
      </c>
      <c r="K7" s="6"/>
      <c r="L7" s="101"/>
      <c r="M7" s="103"/>
      <c r="N7" s="145"/>
      <c r="O7" s="306"/>
      <c r="P7" s="308"/>
      <c r="Q7" s="100"/>
      <c r="R7" s="145"/>
      <c r="S7" s="100"/>
      <c r="T7" s="100"/>
      <c r="U7" s="100"/>
      <c r="V7" s="101"/>
      <c r="W7" s="104" t="s">
        <v>143</v>
      </c>
      <c r="X7" s="105" t="s">
        <v>101</v>
      </c>
      <c r="Y7" s="238"/>
    </row>
    <row r="8" spans="1:25" s="8" customFormat="1" ht="42" customHeight="1" thickTop="1" x14ac:dyDescent="0.25">
      <c r="A8" s="310" t="s">
        <v>20</v>
      </c>
      <c r="B8" s="303" t="s">
        <v>87</v>
      </c>
      <c r="C8" s="94"/>
      <c r="D8" s="95"/>
      <c r="E8" s="92" t="s">
        <v>144</v>
      </c>
      <c r="F8" s="93" t="s">
        <v>16</v>
      </c>
      <c r="G8" s="94"/>
      <c r="H8" s="94"/>
      <c r="I8" s="126" t="s">
        <v>97</v>
      </c>
      <c r="J8" s="93" t="s">
        <v>15</v>
      </c>
      <c r="K8" s="94"/>
      <c r="L8" s="47"/>
      <c r="M8" s="95"/>
      <c r="N8" s="65"/>
      <c r="O8" s="311" t="s">
        <v>20</v>
      </c>
      <c r="P8" s="309" t="s">
        <v>87</v>
      </c>
      <c r="Q8" s="6"/>
      <c r="R8" s="7"/>
      <c r="S8" s="88"/>
      <c r="T8" s="47"/>
      <c r="U8" s="85"/>
      <c r="V8" s="95"/>
      <c r="W8" s="85"/>
      <c r="X8" s="234"/>
      <c r="Y8"/>
    </row>
    <row r="9" spans="1:25" s="8" customFormat="1" ht="48.75" customHeight="1" thickBot="1" x14ac:dyDescent="0.3">
      <c r="A9" s="310"/>
      <c r="B9" s="304"/>
      <c r="C9" s="100"/>
      <c r="D9" s="100"/>
      <c r="E9" s="100"/>
      <c r="F9" s="101"/>
      <c r="G9" s="191"/>
      <c r="H9" s="100"/>
      <c r="I9" s="99" t="s">
        <v>111</v>
      </c>
      <c r="J9" s="81" t="s">
        <v>17</v>
      </c>
      <c r="K9" s="81" t="s">
        <v>132</v>
      </c>
      <c r="L9" s="99" t="s">
        <v>17</v>
      </c>
      <c r="M9" s="45"/>
      <c r="N9" s="45"/>
      <c r="O9" s="311"/>
      <c r="P9" s="309"/>
      <c r="Q9" s="104" t="s">
        <v>170</v>
      </c>
      <c r="R9" s="131" t="s">
        <v>101</v>
      </c>
      <c r="S9" s="80"/>
      <c r="T9" s="7"/>
      <c r="U9" s="100"/>
      <c r="V9" s="100"/>
      <c r="W9" s="100"/>
      <c r="X9" s="164"/>
      <c r="Y9" s="238"/>
    </row>
    <row r="10" spans="1:25" s="8" customFormat="1" ht="47.25" customHeight="1" thickTop="1" thickBot="1" x14ac:dyDescent="0.3">
      <c r="A10" s="301" t="s">
        <v>22</v>
      </c>
      <c r="B10" s="318" t="s">
        <v>35</v>
      </c>
      <c r="C10" s="94"/>
      <c r="D10" s="6"/>
      <c r="E10" s="96"/>
      <c r="F10" s="7"/>
      <c r="G10" s="94"/>
      <c r="H10" s="7"/>
      <c r="I10" s="92" t="s">
        <v>146</v>
      </c>
      <c r="J10" s="93" t="s">
        <v>16</v>
      </c>
      <c r="K10" s="94"/>
      <c r="L10" s="95"/>
      <c r="M10" s="94"/>
      <c r="N10" s="146"/>
      <c r="O10" s="305" t="s">
        <v>22</v>
      </c>
      <c r="P10" s="307" t="s">
        <v>35</v>
      </c>
      <c r="Q10" s="94"/>
      <c r="R10" s="96"/>
      <c r="S10" s="94"/>
      <c r="T10" s="95"/>
      <c r="U10" s="83" t="s">
        <v>207</v>
      </c>
      <c r="V10" s="251" t="s">
        <v>185</v>
      </c>
      <c r="W10" s="233" t="s">
        <v>173</v>
      </c>
      <c r="X10" s="231" t="s">
        <v>185</v>
      </c>
      <c r="Y10"/>
    </row>
    <row r="11" spans="1:25" s="8" customFormat="1" ht="36.75" customHeight="1" thickTop="1" thickBot="1" x14ac:dyDescent="0.3">
      <c r="A11" s="302"/>
      <c r="B11" s="304"/>
      <c r="C11" s="99" t="s">
        <v>168</v>
      </c>
      <c r="D11" s="99" t="s">
        <v>16</v>
      </c>
      <c r="E11" s="99" t="s">
        <v>118</v>
      </c>
      <c r="F11" s="99" t="s">
        <v>15</v>
      </c>
      <c r="G11" s="191"/>
      <c r="H11" s="100"/>
      <c r="I11" s="99" t="s">
        <v>122</v>
      </c>
      <c r="J11" s="99" t="s">
        <v>15</v>
      </c>
      <c r="K11" s="100"/>
      <c r="L11" s="100"/>
      <c r="M11" s="100"/>
      <c r="N11" s="100"/>
      <c r="O11" s="306"/>
      <c r="P11" s="308"/>
      <c r="Q11" s="6"/>
      <c r="R11" s="45"/>
      <c r="S11" s="100"/>
      <c r="T11" s="100"/>
      <c r="U11" s="104" t="s">
        <v>142</v>
      </c>
      <c r="V11" s="131" t="s">
        <v>101</v>
      </c>
      <c r="W11" s="94"/>
      <c r="X11" s="95"/>
      <c r="Y11"/>
    </row>
    <row r="12" spans="1:25" s="8" customFormat="1" ht="39" customHeight="1" thickTop="1" x14ac:dyDescent="0.25">
      <c r="A12" s="310" t="s">
        <v>23</v>
      </c>
      <c r="B12" s="303" t="s">
        <v>36</v>
      </c>
      <c r="C12" s="126" t="s">
        <v>106</v>
      </c>
      <c r="D12" s="127" t="s">
        <v>16</v>
      </c>
      <c r="E12" s="92" t="s">
        <v>126</v>
      </c>
      <c r="F12" s="93" t="s">
        <v>16</v>
      </c>
      <c r="G12" s="94"/>
      <c r="H12" s="95"/>
      <c r="I12" s="46"/>
      <c r="J12" s="6"/>
      <c r="K12" s="106"/>
      <c r="L12" s="106"/>
      <c r="M12" s="62"/>
      <c r="N12" s="95"/>
      <c r="O12" s="311" t="s">
        <v>23</v>
      </c>
      <c r="P12" s="309" t="s">
        <v>36</v>
      </c>
      <c r="Q12" s="94"/>
      <c r="R12" s="94"/>
      <c r="S12" s="85"/>
      <c r="T12" s="86"/>
      <c r="U12" s="85"/>
      <c r="V12" s="95"/>
      <c r="W12" s="109"/>
      <c r="X12" s="98"/>
      <c r="Y12"/>
    </row>
    <row r="13" spans="1:25" s="8" customFormat="1" ht="39" customHeight="1" thickBot="1" x14ac:dyDescent="0.3">
      <c r="A13" s="310"/>
      <c r="B13" s="304"/>
      <c r="C13" s="100"/>
      <c r="D13" s="7"/>
      <c r="E13" s="191"/>
      <c r="F13" s="100"/>
      <c r="G13" s="100"/>
      <c r="H13" s="197"/>
      <c r="I13" s="126" t="s">
        <v>103</v>
      </c>
      <c r="J13" s="209" t="s">
        <v>15</v>
      </c>
      <c r="K13" s="210" t="s">
        <v>134</v>
      </c>
      <c r="L13" s="209" t="s">
        <v>15</v>
      </c>
      <c r="M13" s="6"/>
      <c r="N13" s="6"/>
      <c r="O13" s="311"/>
      <c r="P13" s="309"/>
      <c r="Q13" s="175"/>
      <c r="R13" s="197"/>
      <c r="S13" s="6"/>
      <c r="T13" s="7"/>
      <c r="U13" s="100"/>
      <c r="V13" s="145"/>
      <c r="W13" s="100"/>
      <c r="X13" s="145"/>
      <c r="Y13" s="238"/>
    </row>
    <row r="14" spans="1:25" s="8" customFormat="1" ht="37.5" customHeight="1" thickTop="1" x14ac:dyDescent="0.25">
      <c r="A14" s="112" t="s">
        <v>25</v>
      </c>
      <c r="B14" s="113" t="s">
        <v>37</v>
      </c>
      <c r="C14" s="134" t="s">
        <v>33</v>
      </c>
      <c r="D14" s="135" t="s">
        <v>15</v>
      </c>
      <c r="E14" s="114"/>
      <c r="F14" s="95"/>
      <c r="G14" s="94"/>
      <c r="H14" s="95"/>
      <c r="I14" s="94"/>
      <c r="J14" s="94"/>
      <c r="K14" s="94"/>
      <c r="L14" s="94"/>
      <c r="M14" s="94"/>
      <c r="N14" s="146"/>
      <c r="O14" s="179" t="s">
        <v>25</v>
      </c>
      <c r="P14" s="195" t="s">
        <v>37</v>
      </c>
      <c r="Q14" s="116"/>
      <c r="R14" s="117"/>
      <c r="S14" s="96"/>
      <c r="T14" s="97"/>
      <c r="U14" s="96"/>
      <c r="V14" s="97"/>
      <c r="W14" s="94"/>
      <c r="X14" s="98"/>
      <c r="Y14"/>
    </row>
    <row r="15" spans="1:25" s="8" customFormat="1" ht="37.5" hidden="1" customHeight="1" x14ac:dyDescent="0.25">
      <c r="A15" s="118" t="s">
        <v>69</v>
      </c>
      <c r="B15" s="51"/>
      <c r="C15" s="4"/>
      <c r="D15" s="5"/>
      <c r="E15" s="62"/>
      <c r="F15" s="5"/>
      <c r="H15" s="5"/>
      <c r="I15" s="4"/>
      <c r="J15" s="5"/>
      <c r="K15" s="4"/>
      <c r="L15" s="5"/>
      <c r="M15" s="4"/>
      <c r="N15" s="49"/>
      <c r="O15" s="180" t="s">
        <v>69</v>
      </c>
      <c r="P15" s="181" t="s">
        <v>93</v>
      </c>
      <c r="Q15" s="172"/>
      <c r="R15" s="73"/>
      <c r="S15" s="6"/>
      <c r="T15" s="7"/>
      <c r="U15" s="6"/>
      <c r="V15" s="7"/>
      <c r="W15" s="4"/>
      <c r="X15" s="119"/>
      <c r="Y15"/>
    </row>
    <row r="16" spans="1:25" ht="24.75" customHeight="1" thickBot="1" x14ac:dyDescent="0.3">
      <c r="A16" s="312" t="s">
        <v>1</v>
      </c>
      <c r="B16" s="313"/>
      <c r="C16" s="121" t="s">
        <v>9</v>
      </c>
      <c r="D16" s="122" t="s">
        <v>3</v>
      </c>
      <c r="E16" s="122" t="s">
        <v>10</v>
      </c>
      <c r="F16" s="122" t="s">
        <v>3</v>
      </c>
      <c r="G16" s="122" t="s">
        <v>11</v>
      </c>
      <c r="H16" s="122" t="s">
        <v>3</v>
      </c>
      <c r="I16" s="122" t="s">
        <v>12</v>
      </c>
      <c r="J16" s="122" t="s">
        <v>3</v>
      </c>
      <c r="K16" s="123" t="s">
        <v>7</v>
      </c>
      <c r="L16" s="120" t="s">
        <v>3</v>
      </c>
      <c r="M16" s="123" t="s">
        <v>8</v>
      </c>
      <c r="N16" s="162" t="s">
        <v>3</v>
      </c>
      <c r="O16" s="312" t="s">
        <v>1</v>
      </c>
      <c r="P16" s="314"/>
      <c r="Q16" s="124" t="s">
        <v>9</v>
      </c>
      <c r="R16" s="122" t="s">
        <v>3</v>
      </c>
      <c r="S16" s="122" t="s">
        <v>10</v>
      </c>
      <c r="T16" s="122" t="s">
        <v>3</v>
      </c>
      <c r="U16" s="122" t="s">
        <v>11</v>
      </c>
      <c r="V16" s="122" t="s">
        <v>3</v>
      </c>
      <c r="W16" s="122" t="s">
        <v>12</v>
      </c>
      <c r="X16" s="125" t="s">
        <v>3</v>
      </c>
    </row>
    <row r="17" spans="1:35" s="8" customFormat="1" ht="48" customHeight="1" thickTop="1" x14ac:dyDescent="0.25">
      <c r="A17" s="310" t="s">
        <v>13</v>
      </c>
      <c r="B17" s="303" t="s">
        <v>38</v>
      </c>
      <c r="C17" s="184" t="s">
        <v>193</v>
      </c>
      <c r="D17" s="39" t="s">
        <v>17</v>
      </c>
      <c r="E17" s="198" t="s">
        <v>125</v>
      </c>
      <c r="F17" s="127" t="s">
        <v>17</v>
      </c>
      <c r="G17" s="94"/>
      <c r="H17" s="46"/>
      <c r="I17" s="94"/>
      <c r="J17" s="96"/>
      <c r="K17" s="215" t="s">
        <v>107</v>
      </c>
      <c r="L17" s="229" t="s">
        <v>17</v>
      </c>
      <c r="M17" s="85"/>
      <c r="N17" s="163"/>
      <c r="O17" s="311" t="s">
        <v>13</v>
      </c>
      <c r="P17" s="309" t="s">
        <v>38</v>
      </c>
      <c r="Q17" s="173"/>
      <c r="R17" s="86"/>
      <c r="S17" s="46"/>
      <c r="T17" s="47"/>
      <c r="U17" s="46"/>
      <c r="V17" s="47"/>
      <c r="W17" s="72"/>
      <c r="X17" s="158"/>
    </row>
    <row r="18" spans="1:35" s="8" customFormat="1" ht="41.25" customHeight="1" thickBot="1" x14ac:dyDescent="0.3">
      <c r="A18" s="310"/>
      <c r="B18" s="304"/>
      <c r="C18" s="46"/>
      <c r="D18" s="100"/>
      <c r="E18" s="100"/>
      <c r="F18" s="101"/>
      <c r="G18" s="236"/>
      <c r="H18" s="101"/>
      <c r="I18" s="99" t="s">
        <v>120</v>
      </c>
      <c r="J18" s="102" t="s">
        <v>17</v>
      </c>
      <c r="K18" s="6"/>
      <c r="L18" s="7"/>
      <c r="M18" s="6"/>
      <c r="N18" s="7"/>
      <c r="O18" s="311"/>
      <c r="P18" s="309"/>
      <c r="Q18" s="100"/>
      <c r="R18" s="145"/>
      <c r="S18" s="100"/>
      <c r="T18" s="100"/>
      <c r="U18" s="100"/>
      <c r="V18" s="100"/>
      <c r="W18" s="100"/>
      <c r="X18" s="132"/>
    </row>
    <row r="19" spans="1:35" s="8" customFormat="1" ht="46.9" customHeight="1" thickTop="1" x14ac:dyDescent="0.25">
      <c r="A19" s="301" t="s">
        <v>18</v>
      </c>
      <c r="B19" s="303" t="s">
        <v>88</v>
      </c>
      <c r="C19" s="92" t="s">
        <v>145</v>
      </c>
      <c r="D19" s="221" t="s">
        <v>15</v>
      </c>
      <c r="E19" s="94"/>
      <c r="F19" s="95"/>
      <c r="G19" s="46"/>
      <c r="H19" s="47"/>
      <c r="I19" s="46"/>
      <c r="J19" s="47"/>
      <c r="K19" s="94"/>
      <c r="L19" s="95"/>
      <c r="M19" s="94"/>
      <c r="N19" s="146"/>
      <c r="O19" s="305" t="s">
        <v>18</v>
      </c>
      <c r="P19" s="307" t="s">
        <v>88</v>
      </c>
      <c r="Q19" s="115"/>
      <c r="R19" s="106"/>
      <c r="S19" s="106"/>
      <c r="T19" s="115"/>
      <c r="U19" s="96"/>
      <c r="V19" s="97"/>
      <c r="W19" s="85"/>
      <c r="X19" s="98"/>
      <c r="Y19" s="203"/>
    </row>
    <row r="20" spans="1:35" s="8" customFormat="1" ht="46.5" customHeight="1" thickBot="1" x14ac:dyDescent="0.3">
      <c r="A20" s="302"/>
      <c r="B20" s="304"/>
      <c r="C20" s="46"/>
      <c r="D20" s="101"/>
      <c r="E20" s="99" t="s">
        <v>99</v>
      </c>
      <c r="F20" s="99" t="s">
        <v>16</v>
      </c>
      <c r="G20" s="99" t="s">
        <v>119</v>
      </c>
      <c r="H20" s="189" t="s">
        <v>16</v>
      </c>
      <c r="I20" s="99" t="s">
        <v>108</v>
      </c>
      <c r="J20" s="102" t="s">
        <v>15</v>
      </c>
      <c r="K20" s="100"/>
      <c r="L20" s="191"/>
      <c r="M20" s="100"/>
      <c r="N20" s="101"/>
      <c r="O20" s="306"/>
      <c r="P20" s="308"/>
      <c r="Q20" s="104" t="s">
        <v>208</v>
      </c>
      <c r="R20" s="250" t="s">
        <v>101</v>
      </c>
      <c r="S20" s="100"/>
      <c r="T20" s="197"/>
      <c r="U20" s="100"/>
      <c r="V20" s="101"/>
      <c r="W20" s="100"/>
      <c r="X20" s="145"/>
      <c r="Y20" s="203"/>
    </row>
    <row r="21" spans="1:35" s="8" customFormat="1" ht="45.75" customHeight="1" thickTop="1" x14ac:dyDescent="0.25">
      <c r="A21" s="310" t="s">
        <v>20</v>
      </c>
      <c r="B21" s="303" t="s">
        <v>89</v>
      </c>
      <c r="C21" s="215" t="s">
        <v>128</v>
      </c>
      <c r="D21" s="81" t="s">
        <v>17</v>
      </c>
      <c r="E21" s="46"/>
      <c r="F21" s="6"/>
      <c r="G21" s="46"/>
      <c r="H21" s="47"/>
      <c r="I21" s="6"/>
      <c r="J21" s="94"/>
      <c r="K21" s="134" t="s">
        <v>225</v>
      </c>
      <c r="L21" s="135" t="s">
        <v>17</v>
      </c>
      <c r="M21" s="94"/>
      <c r="N21" s="94"/>
      <c r="O21" s="311" t="s">
        <v>20</v>
      </c>
      <c r="P21" s="309" t="s">
        <v>89</v>
      </c>
      <c r="Q21" s="6"/>
      <c r="R21" s="7"/>
      <c r="S21" s="85"/>
      <c r="T21" s="86"/>
      <c r="U21" s="85"/>
      <c r="V21" s="47"/>
      <c r="W21" s="97"/>
      <c r="X21" s="213"/>
    </row>
    <row r="22" spans="1:35" s="8" customFormat="1" ht="53.25" customHeight="1" thickBot="1" x14ac:dyDescent="0.3">
      <c r="A22" s="310"/>
      <c r="B22" s="304"/>
      <c r="C22" s="210" t="s">
        <v>147</v>
      </c>
      <c r="D22" s="209" t="s">
        <v>16</v>
      </c>
      <c r="E22" s="100"/>
      <c r="F22" s="101"/>
      <c r="G22" s="99" t="s">
        <v>133</v>
      </c>
      <c r="H22" s="102" t="s">
        <v>16</v>
      </c>
      <c r="I22" s="210" t="s">
        <v>226</v>
      </c>
      <c r="J22" s="245" t="s">
        <v>15</v>
      </c>
      <c r="K22" s="210" t="s">
        <v>166</v>
      </c>
      <c r="L22" s="209" t="s">
        <v>15</v>
      </c>
      <c r="M22" s="103"/>
      <c r="N22" s="101"/>
      <c r="O22" s="311"/>
      <c r="P22" s="309"/>
      <c r="Q22" s="104" t="s">
        <v>170</v>
      </c>
      <c r="R22" s="131" t="s">
        <v>101</v>
      </c>
      <c r="S22" s="6"/>
      <c r="T22" s="7"/>
      <c r="U22" s="100"/>
      <c r="V22" s="145"/>
      <c r="W22" s="100"/>
      <c r="X22" s="145"/>
      <c r="Y22" s="203"/>
    </row>
    <row r="23" spans="1:35" s="8" customFormat="1" ht="42.75" customHeight="1" thickTop="1" x14ac:dyDescent="0.25">
      <c r="A23" s="301" t="s">
        <v>22</v>
      </c>
      <c r="B23" s="303" t="s">
        <v>39</v>
      </c>
      <c r="C23" s="94"/>
      <c r="D23" s="94"/>
      <c r="E23" s="94"/>
      <c r="F23" s="95"/>
      <c r="G23" s="227" t="s">
        <v>211</v>
      </c>
      <c r="H23" s="252" t="s">
        <v>15</v>
      </c>
      <c r="I23" s="92" t="s">
        <v>139</v>
      </c>
      <c r="J23" s="221" t="s">
        <v>15</v>
      </c>
      <c r="K23" s="94"/>
      <c r="L23" s="47"/>
      <c r="M23" s="46"/>
      <c r="N23" s="95"/>
      <c r="O23" s="305" t="s">
        <v>22</v>
      </c>
      <c r="P23" s="307" t="s">
        <v>39</v>
      </c>
      <c r="Q23" s="96"/>
      <c r="R23" s="96"/>
      <c r="S23" s="96"/>
      <c r="T23" s="97"/>
      <c r="U23" s="94"/>
      <c r="V23" s="97"/>
      <c r="W23" s="97"/>
      <c r="X23" s="213"/>
    </row>
    <row r="24" spans="1:35" s="8" customFormat="1" ht="49.5" customHeight="1" thickBot="1" x14ac:dyDescent="0.3">
      <c r="A24" s="302"/>
      <c r="B24" s="304"/>
      <c r="C24" s="270" t="s">
        <v>203</v>
      </c>
      <c r="D24" s="187" t="s">
        <v>17</v>
      </c>
      <c r="E24" s="81" t="s">
        <v>110</v>
      </c>
      <c r="F24" s="99" t="s">
        <v>16</v>
      </c>
      <c r="G24" s="81" t="s">
        <v>112</v>
      </c>
      <c r="H24" s="99" t="s">
        <v>17</v>
      </c>
      <c r="I24" s="100"/>
      <c r="J24" s="100"/>
      <c r="K24" s="104" t="s">
        <v>141</v>
      </c>
      <c r="L24" s="131" t="s">
        <v>101</v>
      </c>
      <c r="M24" s="100"/>
      <c r="N24" s="100"/>
      <c r="O24" s="306"/>
      <c r="P24" s="308"/>
      <c r="Q24" s="100"/>
      <c r="R24" s="101"/>
      <c r="S24" s="100"/>
      <c r="T24" s="101"/>
      <c r="U24" s="100"/>
      <c r="V24" s="101"/>
      <c r="W24" s="100"/>
      <c r="X24" s="132"/>
    </row>
    <row r="25" spans="1:35" s="8" customFormat="1" ht="50.25" customHeight="1" thickTop="1" x14ac:dyDescent="0.25">
      <c r="A25" s="310" t="s">
        <v>23</v>
      </c>
      <c r="B25" s="303" t="s">
        <v>40</v>
      </c>
      <c r="C25" s="94"/>
      <c r="D25" s="94"/>
      <c r="E25" s="94"/>
      <c r="F25" s="7"/>
      <c r="G25" s="94"/>
      <c r="H25" s="94"/>
      <c r="I25" s="46"/>
      <c r="J25" s="47"/>
      <c r="K25" s="94"/>
      <c r="L25" s="95"/>
      <c r="M25" s="94"/>
      <c r="N25" s="96"/>
      <c r="O25" s="311" t="s">
        <v>23</v>
      </c>
      <c r="P25" s="309" t="s">
        <v>40</v>
      </c>
      <c r="Q25" s="94"/>
      <c r="R25" s="47"/>
      <c r="S25" s="46"/>
      <c r="T25" s="95"/>
      <c r="U25" s="85"/>
      <c r="V25" s="86"/>
      <c r="W25" s="128"/>
      <c r="X25" s="160"/>
    </row>
    <row r="26" spans="1:35" s="8" customFormat="1" ht="43.5" customHeight="1" thickBot="1" x14ac:dyDescent="0.3">
      <c r="A26" s="310"/>
      <c r="B26" s="304"/>
      <c r="C26" s="85"/>
      <c r="D26" s="101"/>
      <c r="E26" s="226" t="s">
        <v>224</v>
      </c>
      <c r="F26" s="187" t="s">
        <v>16</v>
      </c>
      <c r="G26" s="85"/>
      <c r="H26" s="86"/>
      <c r="I26" s="99" t="s">
        <v>100</v>
      </c>
      <c r="J26" s="102" t="s">
        <v>15</v>
      </c>
      <c r="K26" s="226" t="s">
        <v>206</v>
      </c>
      <c r="L26" s="230" t="s">
        <v>15</v>
      </c>
      <c r="M26" s="6"/>
      <c r="N26" s="101"/>
      <c r="O26" s="311"/>
      <c r="P26" s="309"/>
      <c r="Q26" s="85"/>
      <c r="R26" s="100"/>
      <c r="S26" s="100"/>
      <c r="T26" s="85"/>
      <c r="U26" s="6"/>
      <c r="V26" s="7"/>
      <c r="W26" s="6"/>
      <c r="X26" s="159"/>
    </row>
    <row r="27" spans="1:35" s="8" customFormat="1" ht="40.5" customHeight="1" thickTop="1" x14ac:dyDescent="0.25">
      <c r="A27" s="90" t="s">
        <v>25</v>
      </c>
      <c r="B27" s="113" t="s">
        <v>41</v>
      </c>
      <c r="C27" s="94"/>
      <c r="D27" s="95"/>
      <c r="E27" s="94"/>
      <c r="F27" s="95"/>
      <c r="G27" s="94"/>
      <c r="H27" s="95"/>
      <c r="I27" s="94"/>
      <c r="J27" s="95"/>
      <c r="K27" s="96"/>
      <c r="L27" s="95"/>
      <c r="M27" s="96"/>
      <c r="N27" s="146"/>
      <c r="O27" s="178" t="s">
        <v>25</v>
      </c>
      <c r="P27" s="195" t="s">
        <v>41</v>
      </c>
      <c r="Q27" s="116"/>
      <c r="R27" s="117"/>
      <c r="S27" s="136"/>
      <c r="T27" s="97"/>
      <c r="U27" s="94"/>
      <c r="V27" s="97"/>
      <c r="W27" s="109"/>
      <c r="X27" s="137"/>
    </row>
    <row r="28" spans="1:35" s="8" customFormat="1" ht="40.5" hidden="1" customHeight="1" x14ac:dyDescent="0.25">
      <c r="A28" s="118" t="s">
        <v>69</v>
      </c>
      <c r="B28" s="51"/>
      <c r="C28" s="4"/>
      <c r="D28" s="5"/>
      <c r="E28" s="4"/>
      <c r="F28" s="5"/>
      <c r="G28" s="4"/>
      <c r="H28" s="5"/>
      <c r="I28" s="4"/>
      <c r="J28" s="5"/>
      <c r="K28" s="6"/>
      <c r="L28" s="5"/>
      <c r="M28" s="6"/>
      <c r="N28" s="49"/>
      <c r="O28" s="180" t="s">
        <v>69</v>
      </c>
      <c r="P28" s="181" t="s">
        <v>94</v>
      </c>
      <c r="Q28" s="172"/>
      <c r="R28" s="73"/>
      <c r="S28" s="12"/>
      <c r="T28" s="7"/>
      <c r="U28" s="4"/>
      <c r="V28" s="7"/>
      <c r="W28" s="4"/>
      <c r="X28" s="119"/>
    </row>
    <row r="29" spans="1:35" ht="24.95" customHeight="1" thickBot="1" x14ac:dyDescent="0.3">
      <c r="A29" s="312" t="s">
        <v>1</v>
      </c>
      <c r="B29" s="313"/>
      <c r="C29" s="122" t="s">
        <v>9</v>
      </c>
      <c r="D29" s="122" t="s">
        <v>3</v>
      </c>
      <c r="E29" s="122" t="s">
        <v>10</v>
      </c>
      <c r="F29" s="122" t="s">
        <v>3</v>
      </c>
      <c r="G29" s="122" t="s">
        <v>11</v>
      </c>
      <c r="H29" s="122" t="s">
        <v>3</v>
      </c>
      <c r="I29" s="122" t="s">
        <v>34</v>
      </c>
      <c r="J29" s="122" t="s">
        <v>3</v>
      </c>
      <c r="K29" s="123" t="s">
        <v>7</v>
      </c>
      <c r="L29" s="120" t="s">
        <v>3</v>
      </c>
      <c r="M29" s="123" t="s">
        <v>8</v>
      </c>
      <c r="N29" s="162" t="s">
        <v>3</v>
      </c>
      <c r="O29" s="312" t="s">
        <v>1</v>
      </c>
      <c r="P29" s="314"/>
      <c r="Q29" s="124" t="s">
        <v>9</v>
      </c>
      <c r="R29" s="122" t="s">
        <v>3</v>
      </c>
      <c r="S29" s="122" t="s">
        <v>10</v>
      </c>
      <c r="T29" s="122" t="s">
        <v>3</v>
      </c>
      <c r="U29" s="122" t="s">
        <v>11</v>
      </c>
      <c r="V29" s="122" t="s">
        <v>3</v>
      </c>
      <c r="W29" s="122" t="s">
        <v>12</v>
      </c>
      <c r="X29" s="125" t="s">
        <v>3</v>
      </c>
      <c r="Y29" s="8"/>
      <c r="Z29" s="8"/>
      <c r="AA29" s="8"/>
      <c r="AB29" s="8"/>
      <c r="AC29" s="8"/>
      <c r="AD29" s="8"/>
      <c r="AE29" s="8"/>
      <c r="AF29" s="8"/>
      <c r="AG29" s="8"/>
      <c r="AI29" s="8"/>
    </row>
    <row r="30" spans="1:35" s="36" customFormat="1" ht="45" customHeight="1" thickTop="1" x14ac:dyDescent="0.25">
      <c r="A30" s="317" t="s">
        <v>13</v>
      </c>
      <c r="B30" s="303" t="s">
        <v>42</v>
      </c>
      <c r="C30" s="39" t="s">
        <v>195</v>
      </c>
      <c r="D30" s="184" t="s">
        <v>16</v>
      </c>
      <c r="E30" s="215" t="s">
        <v>114</v>
      </c>
      <c r="F30" s="81" t="s">
        <v>16</v>
      </c>
      <c r="G30" s="184" t="s">
        <v>199</v>
      </c>
      <c r="H30" s="38" t="s">
        <v>17</v>
      </c>
      <c r="I30" s="184" t="s">
        <v>200</v>
      </c>
      <c r="J30" s="38" t="s">
        <v>17</v>
      </c>
      <c r="K30" s="6"/>
      <c r="L30" s="7"/>
      <c r="M30" s="85"/>
      <c r="N30" s="65"/>
      <c r="O30" s="311" t="s">
        <v>13</v>
      </c>
      <c r="P30" s="309" t="s">
        <v>42</v>
      </c>
      <c r="Q30" s="175"/>
      <c r="R30" s="47"/>
      <c r="S30" s="46"/>
      <c r="T30" s="47"/>
      <c r="U30" s="85"/>
      <c r="V30" s="86"/>
      <c r="W30" s="72"/>
      <c r="X30" s="158"/>
      <c r="Y30" s="8"/>
      <c r="Z30" s="8"/>
      <c r="AA30" s="8"/>
      <c r="AB30" s="8"/>
      <c r="AC30" s="8"/>
      <c r="AD30" s="8"/>
      <c r="AE30" s="8"/>
      <c r="AF30" s="8"/>
      <c r="AG30" s="8"/>
      <c r="AH30"/>
      <c r="AI30" s="8"/>
    </row>
    <row r="31" spans="1:35" s="36" customFormat="1" ht="38.25" customHeight="1" thickBot="1" x14ac:dyDescent="0.3">
      <c r="A31" s="317"/>
      <c r="B31" s="304"/>
      <c r="C31" s="194" t="s">
        <v>196</v>
      </c>
      <c r="D31" s="205" t="s">
        <v>17</v>
      </c>
      <c r="E31" s="191"/>
      <c r="F31" s="100"/>
      <c r="G31" s="191"/>
      <c r="H31" s="101"/>
      <c r="I31" s="191"/>
      <c r="J31" s="7"/>
      <c r="K31" s="99" t="s">
        <v>127</v>
      </c>
      <c r="L31" s="102" t="s">
        <v>15</v>
      </c>
      <c r="M31" s="6"/>
      <c r="N31" s="161"/>
      <c r="O31" s="311"/>
      <c r="P31" s="309"/>
      <c r="Q31" s="100"/>
      <c r="R31" s="145"/>
      <c r="S31" s="6"/>
      <c r="T31" s="7"/>
      <c r="U31" s="6"/>
      <c r="V31" s="7"/>
      <c r="W31" s="100"/>
      <c r="X31" s="132"/>
      <c r="Y31" s="8"/>
      <c r="Z31" s="8"/>
      <c r="AA31" s="8"/>
      <c r="AB31" s="8"/>
      <c r="AC31" s="8"/>
      <c r="AD31" s="8"/>
      <c r="AE31" s="8"/>
      <c r="AF31" s="8"/>
      <c r="AG31" s="8"/>
      <c r="AH31"/>
      <c r="AI31" s="8"/>
    </row>
    <row r="32" spans="1:35" s="36" customFormat="1" ht="42" customHeight="1" thickTop="1" x14ac:dyDescent="0.25">
      <c r="A32" s="315" t="s">
        <v>18</v>
      </c>
      <c r="B32" s="303" t="s">
        <v>90</v>
      </c>
      <c r="C32" s="6"/>
      <c r="D32" s="7"/>
      <c r="E32" s="215" t="s">
        <v>168</v>
      </c>
      <c r="F32" s="215" t="s">
        <v>16</v>
      </c>
      <c r="G32" s="39" t="s">
        <v>202</v>
      </c>
      <c r="H32" s="39" t="s">
        <v>16</v>
      </c>
      <c r="I32" s="39" t="s">
        <v>201</v>
      </c>
      <c r="J32" s="184" t="s">
        <v>16</v>
      </c>
      <c r="K32" s="96"/>
      <c r="L32" s="97"/>
      <c r="M32" s="96"/>
      <c r="N32" s="97"/>
      <c r="O32" s="305" t="s">
        <v>18</v>
      </c>
      <c r="P32" s="307" t="s">
        <v>90</v>
      </c>
      <c r="Q32" s="170"/>
      <c r="R32" s="95"/>
      <c r="S32" s="94"/>
      <c r="T32" s="95"/>
      <c r="U32" s="94"/>
      <c r="V32" s="95"/>
      <c r="W32" s="94"/>
      <c r="X32" s="98"/>
      <c r="Y32" s="37"/>
      <c r="Z32" s="8"/>
      <c r="AA32" s="8"/>
      <c r="AB32" s="8"/>
      <c r="AC32" s="8"/>
      <c r="AD32" s="8"/>
      <c r="AE32" s="8"/>
      <c r="AF32" s="8"/>
      <c r="AG32" s="8"/>
      <c r="AH32"/>
      <c r="AI32" s="8"/>
    </row>
    <row r="33" spans="1:35" s="36" customFormat="1" ht="39" customHeight="1" thickBot="1" x14ac:dyDescent="0.3">
      <c r="A33" s="316"/>
      <c r="B33" s="304"/>
      <c r="C33" s="196" t="s">
        <v>131</v>
      </c>
      <c r="D33" s="196" t="s">
        <v>17</v>
      </c>
      <c r="E33" s="210" t="s">
        <v>125</v>
      </c>
      <c r="F33" s="127" t="s">
        <v>17</v>
      </c>
      <c r="G33" s="99" t="s">
        <v>140</v>
      </c>
      <c r="H33" s="99" t="s">
        <v>17</v>
      </c>
      <c r="I33" s="99" t="s">
        <v>122</v>
      </c>
      <c r="J33" s="99" t="s">
        <v>15</v>
      </c>
      <c r="K33" s="100"/>
      <c r="L33" s="101"/>
      <c r="M33" s="100"/>
      <c r="N33" s="100"/>
      <c r="O33" s="306"/>
      <c r="P33" s="308"/>
      <c r="Q33" s="100"/>
      <c r="R33" s="101"/>
      <c r="S33" s="100"/>
      <c r="T33" s="101"/>
      <c r="U33" s="100"/>
      <c r="V33" s="101"/>
      <c r="W33" s="100"/>
      <c r="X33" s="132"/>
      <c r="Y33" s="8"/>
      <c r="Z33" s="8"/>
      <c r="AA33" s="8"/>
      <c r="AB33" s="8"/>
      <c r="AC33" s="8"/>
      <c r="AD33" s="8"/>
      <c r="AE33" s="8"/>
      <c r="AF33" s="8"/>
      <c r="AG33" s="8"/>
      <c r="AH33"/>
      <c r="AI33" s="8"/>
    </row>
    <row r="34" spans="1:35" s="36" customFormat="1" ht="45" customHeight="1" thickTop="1" x14ac:dyDescent="0.25">
      <c r="A34" s="317" t="s">
        <v>20</v>
      </c>
      <c r="B34" s="303" t="s">
        <v>91</v>
      </c>
      <c r="C34" s="215" t="s">
        <v>165</v>
      </c>
      <c r="D34" s="215" t="s">
        <v>16</v>
      </c>
      <c r="E34" s="94"/>
      <c r="F34" s="94"/>
      <c r="G34" s="94"/>
      <c r="H34" s="97"/>
      <c r="I34" s="92" t="s">
        <v>146</v>
      </c>
      <c r="J34" s="127" t="s">
        <v>16</v>
      </c>
      <c r="K34" s="6"/>
      <c r="L34" s="6"/>
      <c r="M34" s="46"/>
      <c r="N34" s="94"/>
      <c r="O34" s="311" t="s">
        <v>20</v>
      </c>
      <c r="P34" s="309" t="s">
        <v>91</v>
      </c>
      <c r="Q34" s="115"/>
      <c r="R34" s="89"/>
      <c r="S34" s="89"/>
      <c r="T34" s="89"/>
      <c r="U34" s="89"/>
      <c r="V34" s="89"/>
      <c r="W34" s="89"/>
      <c r="X34" s="158"/>
      <c r="Y34" s="8"/>
      <c r="Z34" s="8"/>
      <c r="AA34" s="8"/>
      <c r="AB34" s="8"/>
      <c r="AC34" s="8"/>
      <c r="AD34" s="8"/>
      <c r="AE34" s="8"/>
      <c r="AF34" s="8"/>
      <c r="AG34" s="8"/>
      <c r="AH34"/>
      <c r="AI34" s="8"/>
    </row>
    <row r="35" spans="1:35" s="36" customFormat="1" ht="45" customHeight="1" thickBot="1" x14ac:dyDescent="0.3">
      <c r="A35" s="317"/>
      <c r="B35" s="304"/>
      <c r="C35" s="100"/>
      <c r="D35" s="101"/>
      <c r="E35" s="100"/>
      <c r="F35" s="101"/>
      <c r="G35" s="208" t="s">
        <v>167</v>
      </c>
      <c r="H35" s="209" t="s">
        <v>17</v>
      </c>
      <c r="I35" s="185" t="s">
        <v>161</v>
      </c>
      <c r="J35" s="99" t="s">
        <v>15</v>
      </c>
      <c r="K35" s="99" t="s">
        <v>113</v>
      </c>
      <c r="L35" s="185" t="s">
        <v>17</v>
      </c>
      <c r="M35" s="140"/>
      <c r="N35" s="166"/>
      <c r="O35" s="311"/>
      <c r="P35" s="309"/>
      <c r="Q35" s="104" t="s">
        <v>170</v>
      </c>
      <c r="R35" s="131" t="s">
        <v>101</v>
      </c>
      <c r="S35" s="100"/>
      <c r="T35" s="6"/>
      <c r="U35" s="100"/>
      <c r="V35" s="6"/>
      <c r="W35" s="100"/>
      <c r="X35" s="145"/>
      <c r="Y35" s="203"/>
      <c r="Z35" s="8"/>
      <c r="AA35" s="8"/>
      <c r="AB35" s="8"/>
      <c r="AC35" s="8"/>
      <c r="AD35" s="8"/>
      <c r="AE35" s="8"/>
      <c r="AF35" s="8"/>
      <c r="AG35" s="8"/>
      <c r="AH35"/>
      <c r="AI35" s="8"/>
    </row>
    <row r="36" spans="1:35" s="36" customFormat="1" ht="48" customHeight="1" thickTop="1" x14ac:dyDescent="0.25">
      <c r="A36" s="301" t="s">
        <v>22</v>
      </c>
      <c r="B36" s="303" t="s">
        <v>55</v>
      </c>
      <c r="C36" s="39" t="s">
        <v>197</v>
      </c>
      <c r="D36" s="39" t="s">
        <v>16</v>
      </c>
      <c r="E36" s="215" t="s">
        <v>117</v>
      </c>
      <c r="F36" s="215" t="s">
        <v>15</v>
      </c>
      <c r="G36" s="94"/>
      <c r="H36" s="95"/>
      <c r="I36" s="126" t="s">
        <v>97</v>
      </c>
      <c r="J36" s="93" t="s">
        <v>15</v>
      </c>
      <c r="K36" s="94"/>
      <c r="L36" s="95"/>
      <c r="M36" s="95"/>
      <c r="N36" s="94"/>
      <c r="O36" s="305" t="s">
        <v>22</v>
      </c>
      <c r="P36" s="307" t="s">
        <v>55</v>
      </c>
      <c r="Q36" s="48"/>
      <c r="R36" s="86"/>
      <c r="S36" s="85"/>
      <c r="T36" s="95"/>
      <c r="U36" s="46"/>
      <c r="V36" s="95"/>
      <c r="W36" s="94"/>
      <c r="X36" s="159"/>
      <c r="Y36" s="8"/>
      <c r="Z36" s="8"/>
      <c r="AA36" s="8"/>
      <c r="AB36" s="8"/>
      <c r="AC36" s="8"/>
      <c r="AD36" s="8"/>
      <c r="AE36" s="8"/>
      <c r="AF36" s="8"/>
      <c r="AG36" s="8"/>
      <c r="AH36"/>
      <c r="AI36" s="8"/>
    </row>
    <row r="37" spans="1:35" s="36" customFormat="1" ht="45.75" customHeight="1" thickBot="1" x14ac:dyDescent="0.3">
      <c r="A37" s="302"/>
      <c r="B37" s="304"/>
      <c r="C37" s="194" t="s">
        <v>198</v>
      </c>
      <c r="D37" s="194" t="s">
        <v>17</v>
      </c>
      <c r="E37" s="85"/>
      <c r="F37" s="7"/>
      <c r="G37" s="100"/>
      <c r="H37" s="7"/>
      <c r="I37" s="99" t="s">
        <v>111</v>
      </c>
      <c r="J37" s="99" t="s">
        <v>17</v>
      </c>
      <c r="K37" s="100"/>
      <c r="L37" s="100"/>
      <c r="M37" s="46"/>
      <c r="N37" s="166"/>
      <c r="O37" s="306"/>
      <c r="P37" s="308"/>
      <c r="Q37" s="100"/>
      <c r="R37" s="100"/>
      <c r="S37" s="6"/>
      <c r="T37" s="7"/>
      <c r="U37" s="104" t="s">
        <v>183</v>
      </c>
      <c r="V37" s="214" t="s">
        <v>185</v>
      </c>
      <c r="W37" s="174" t="s">
        <v>121</v>
      </c>
      <c r="X37" s="105" t="s">
        <v>185</v>
      </c>
      <c r="Y37" s="203"/>
      <c r="Z37" s="8"/>
      <c r="AA37" s="8"/>
      <c r="AB37" s="8"/>
      <c r="AC37" s="8"/>
      <c r="AD37" s="8"/>
      <c r="AE37" s="8"/>
      <c r="AF37" s="8"/>
      <c r="AG37" s="8"/>
      <c r="AH37"/>
      <c r="AI37" s="8"/>
    </row>
    <row r="38" spans="1:35" s="8" customFormat="1" ht="36.75" customHeight="1" thickTop="1" x14ac:dyDescent="0.25">
      <c r="A38" s="310" t="s">
        <v>23</v>
      </c>
      <c r="B38" s="303" t="s">
        <v>56</v>
      </c>
      <c r="C38" s="94"/>
      <c r="D38" s="95"/>
      <c r="E38" s="94"/>
      <c r="F38" s="95"/>
      <c r="G38" s="6"/>
      <c r="H38" s="94"/>
      <c r="I38" s="6"/>
      <c r="J38" s="6"/>
      <c r="K38" s="196" t="s">
        <v>132</v>
      </c>
      <c r="L38" s="196" t="s">
        <v>17</v>
      </c>
      <c r="M38" s="94"/>
      <c r="N38" s="94"/>
      <c r="O38" s="311" t="s">
        <v>23</v>
      </c>
      <c r="P38" s="309" t="s">
        <v>56</v>
      </c>
      <c r="Q38" s="48"/>
      <c r="R38" s="86"/>
      <c r="S38" s="94"/>
      <c r="T38" s="95"/>
      <c r="U38" s="85"/>
      <c r="V38" s="86"/>
      <c r="W38" s="128"/>
      <c r="X38" s="133"/>
      <c r="AH38"/>
    </row>
    <row r="39" spans="1:35" s="8" customFormat="1" ht="41.25" customHeight="1" thickBot="1" x14ac:dyDescent="0.3">
      <c r="A39" s="310"/>
      <c r="B39" s="304"/>
      <c r="C39" s="108" t="s">
        <v>126</v>
      </c>
      <c r="D39" s="127" t="s">
        <v>16</v>
      </c>
      <c r="E39" s="108" t="s">
        <v>144</v>
      </c>
      <c r="F39" s="127" t="s">
        <v>16</v>
      </c>
      <c r="G39" s="6"/>
      <c r="H39" s="7"/>
      <c r="I39" s="60" t="s">
        <v>103</v>
      </c>
      <c r="J39" s="127" t="s">
        <v>15</v>
      </c>
      <c r="K39" s="196" t="s">
        <v>134</v>
      </c>
      <c r="L39" s="196" t="s">
        <v>15</v>
      </c>
      <c r="M39" s="140"/>
      <c r="N39" s="166"/>
      <c r="O39" s="311"/>
      <c r="P39" s="309"/>
      <c r="Q39" s="100"/>
      <c r="R39" s="100"/>
      <c r="S39" s="6"/>
      <c r="T39" s="7"/>
      <c r="U39" s="100"/>
      <c r="V39" s="101"/>
      <c r="W39" s="100"/>
      <c r="X39" s="145"/>
      <c r="Y39" s="203"/>
      <c r="AH39"/>
    </row>
    <row r="40" spans="1:35" s="8" customFormat="1" ht="40.5" customHeight="1" thickTop="1" x14ac:dyDescent="0.25">
      <c r="A40" s="112" t="s">
        <v>25</v>
      </c>
      <c r="B40" s="91" t="s">
        <v>57</v>
      </c>
      <c r="C40" s="134" t="s">
        <v>33</v>
      </c>
      <c r="D40" s="135" t="s">
        <v>15</v>
      </c>
      <c r="E40" s="94" t="s">
        <v>31</v>
      </c>
      <c r="F40" s="95"/>
      <c r="G40" s="94"/>
      <c r="H40" s="95"/>
      <c r="I40" s="94"/>
      <c r="J40" s="95"/>
      <c r="K40" s="95"/>
      <c r="L40" s="141"/>
      <c r="M40" s="95"/>
      <c r="N40" s="167"/>
      <c r="O40" s="179" t="s">
        <v>25</v>
      </c>
      <c r="P40" s="195" t="s">
        <v>57</v>
      </c>
      <c r="Q40" s="116"/>
      <c r="R40" s="117"/>
      <c r="S40" s="142"/>
      <c r="T40" s="95"/>
      <c r="U40" s="141"/>
      <c r="V40" s="95"/>
      <c r="W40" s="96"/>
      <c r="X40" s="98"/>
      <c r="AH40"/>
    </row>
    <row r="41" spans="1:35" s="8" customFormat="1" ht="40.5" hidden="1" customHeight="1" x14ac:dyDescent="0.25">
      <c r="A41" s="118" t="s">
        <v>69</v>
      </c>
      <c r="B41" s="27"/>
      <c r="C41" s="4"/>
      <c r="D41" s="5"/>
      <c r="E41" s="4"/>
      <c r="F41" s="5"/>
      <c r="G41" s="4"/>
      <c r="H41" s="5"/>
      <c r="I41" s="5"/>
      <c r="J41" s="5"/>
      <c r="K41" s="5"/>
      <c r="L41" s="14"/>
      <c r="M41" s="5"/>
      <c r="N41" s="168"/>
      <c r="O41" s="180" t="s">
        <v>69</v>
      </c>
      <c r="P41" s="182" t="s">
        <v>24</v>
      </c>
      <c r="Q41" s="172"/>
      <c r="R41" s="73"/>
      <c r="S41" s="9"/>
      <c r="T41" s="5"/>
      <c r="U41" s="14"/>
      <c r="V41" s="5"/>
      <c r="W41" s="6"/>
      <c r="X41" s="119"/>
    </row>
    <row r="42" spans="1:35" ht="24.95" customHeight="1" thickBot="1" x14ac:dyDescent="0.3">
      <c r="A42" s="312" t="s">
        <v>1</v>
      </c>
      <c r="B42" s="313"/>
      <c r="C42" s="122" t="s">
        <v>9</v>
      </c>
      <c r="D42" s="122" t="s">
        <v>3</v>
      </c>
      <c r="E42" s="122" t="s">
        <v>10</v>
      </c>
      <c r="F42" s="122" t="s">
        <v>3</v>
      </c>
      <c r="G42" s="122" t="s">
        <v>11</v>
      </c>
      <c r="H42" s="122" t="s">
        <v>3</v>
      </c>
      <c r="I42" s="122" t="s">
        <v>12</v>
      </c>
      <c r="J42" s="122" t="s">
        <v>3</v>
      </c>
      <c r="K42" s="123" t="s">
        <v>7</v>
      </c>
      <c r="L42" s="120" t="s">
        <v>3</v>
      </c>
      <c r="M42" s="123" t="s">
        <v>8</v>
      </c>
      <c r="N42" s="162" t="s">
        <v>3</v>
      </c>
      <c r="O42" s="312" t="s">
        <v>1</v>
      </c>
      <c r="P42" s="314"/>
      <c r="Q42" s="124" t="s">
        <v>9</v>
      </c>
      <c r="R42" s="122" t="s">
        <v>3</v>
      </c>
      <c r="S42" s="122" t="s">
        <v>10</v>
      </c>
      <c r="T42" s="122" t="s">
        <v>3</v>
      </c>
      <c r="U42" s="122" t="s">
        <v>11</v>
      </c>
      <c r="V42" s="122" t="s">
        <v>3</v>
      </c>
      <c r="W42" s="122" t="s">
        <v>12</v>
      </c>
      <c r="X42" s="125" t="s">
        <v>3</v>
      </c>
    </row>
    <row r="43" spans="1:35" s="8" customFormat="1" ht="44.25" customHeight="1" thickTop="1" x14ac:dyDescent="0.25">
      <c r="A43" s="310" t="s">
        <v>13</v>
      </c>
      <c r="B43" s="318" t="s">
        <v>190</v>
      </c>
      <c r="C43" s="85"/>
      <c r="D43" s="6"/>
      <c r="E43" s="94"/>
      <c r="F43" s="46"/>
      <c r="G43" s="94"/>
      <c r="H43" s="46"/>
      <c r="I43" s="94"/>
      <c r="J43" s="96"/>
      <c r="K43" s="237"/>
      <c r="L43" s="47"/>
      <c r="M43" s="86"/>
      <c r="N43" s="65"/>
      <c r="O43" s="311" t="s">
        <v>13</v>
      </c>
      <c r="P43" s="309" t="s">
        <v>190</v>
      </c>
      <c r="Q43" s="176"/>
      <c r="R43" s="89"/>
      <c r="S43" s="46"/>
      <c r="T43" s="47"/>
      <c r="U43" s="46"/>
      <c r="V43" s="47"/>
      <c r="W43" s="85"/>
      <c r="X43" s="157"/>
    </row>
    <row r="44" spans="1:35" s="8" customFormat="1" ht="40.5" customHeight="1" thickBot="1" x14ac:dyDescent="0.3">
      <c r="A44" s="310"/>
      <c r="B44" s="304"/>
      <c r="C44" s="218" t="s">
        <v>204</v>
      </c>
      <c r="D44" s="200" t="s">
        <v>17</v>
      </c>
      <c r="E44" s="100"/>
      <c r="F44" s="100"/>
      <c r="G44" s="100"/>
      <c r="H44" s="100"/>
      <c r="I44" s="139" t="s">
        <v>133</v>
      </c>
      <c r="J44" s="196" t="s">
        <v>16</v>
      </c>
      <c r="K44" s="81" t="s">
        <v>205</v>
      </c>
      <c r="L44" s="102" t="s">
        <v>15</v>
      </c>
      <c r="M44" s="6"/>
      <c r="N44" s="45"/>
      <c r="O44" s="311"/>
      <c r="P44" s="309"/>
      <c r="Q44" s="100"/>
      <c r="R44" s="145"/>
      <c r="S44" s="6"/>
      <c r="T44" s="7"/>
      <c r="U44" s="6"/>
      <c r="V44" s="7"/>
      <c r="W44" s="100"/>
      <c r="X44" s="145"/>
      <c r="Y44" s="203"/>
    </row>
    <row r="45" spans="1:35" s="8" customFormat="1" ht="46.5" customHeight="1" thickTop="1" x14ac:dyDescent="0.25">
      <c r="A45" s="301" t="s">
        <v>18</v>
      </c>
      <c r="B45" s="318" t="s">
        <v>58</v>
      </c>
      <c r="C45" s="92" t="s">
        <v>145</v>
      </c>
      <c r="D45" s="190" t="s">
        <v>15</v>
      </c>
      <c r="E45" s="94"/>
      <c r="F45" s="95"/>
      <c r="G45" s="85"/>
      <c r="H45" s="7"/>
      <c r="I45" s="108" t="s">
        <v>167</v>
      </c>
      <c r="J45" s="93" t="s">
        <v>17</v>
      </c>
      <c r="K45" s="138" t="s">
        <v>235</v>
      </c>
      <c r="L45" s="202" t="s">
        <v>17</v>
      </c>
      <c r="M45" s="94"/>
      <c r="N45" s="146"/>
      <c r="O45" s="305" t="s">
        <v>18</v>
      </c>
      <c r="P45" s="307" t="s">
        <v>58</v>
      </c>
      <c r="Q45" s="177"/>
      <c r="R45" s="95"/>
      <c r="S45" s="96"/>
      <c r="T45" s="97"/>
      <c r="U45" s="115"/>
      <c r="V45" s="115"/>
      <c r="W45" s="115"/>
      <c r="X45" s="144"/>
    </row>
    <row r="46" spans="1:35" s="8" customFormat="1" ht="46.5" customHeight="1" thickBot="1" x14ac:dyDescent="0.3">
      <c r="A46" s="302"/>
      <c r="B46" s="304"/>
      <c r="C46" s="39" t="s">
        <v>229</v>
      </c>
      <c r="D46" s="194" t="s">
        <v>17</v>
      </c>
      <c r="E46" s="99" t="s">
        <v>110</v>
      </c>
      <c r="F46" s="99" t="s">
        <v>16</v>
      </c>
      <c r="G46" s="99" t="s">
        <v>119</v>
      </c>
      <c r="H46" s="102" t="s">
        <v>16</v>
      </c>
      <c r="I46" s="81" t="s">
        <v>100</v>
      </c>
      <c r="J46" s="102" t="s">
        <v>15</v>
      </c>
      <c r="K46" s="103"/>
      <c r="L46" s="101"/>
      <c r="M46" s="100"/>
      <c r="N46" s="164"/>
      <c r="O46" s="306"/>
      <c r="P46" s="308"/>
      <c r="Q46" s="104" t="s">
        <v>175</v>
      </c>
      <c r="R46" s="131" t="s">
        <v>101</v>
      </c>
      <c r="S46" s="100"/>
      <c r="T46" s="101"/>
      <c r="U46" s="100"/>
      <c r="V46" s="101"/>
      <c r="W46" s="100"/>
      <c r="X46" s="101"/>
      <c r="Y46" s="203"/>
    </row>
    <row r="47" spans="1:35" s="8" customFormat="1" ht="41.25" customHeight="1" thickTop="1" x14ac:dyDescent="0.25">
      <c r="A47" s="310" t="s">
        <v>20</v>
      </c>
      <c r="B47" s="318" t="s">
        <v>92</v>
      </c>
      <c r="C47" s="215" t="s">
        <v>128</v>
      </c>
      <c r="D47" s="229" t="s">
        <v>17</v>
      </c>
      <c r="E47" s="96"/>
      <c r="F47" s="47"/>
      <c r="G47" s="96"/>
      <c r="H47" s="47"/>
      <c r="I47" s="184" t="s">
        <v>228</v>
      </c>
      <c r="J47" s="184" t="s">
        <v>16</v>
      </c>
      <c r="K47" s="94"/>
      <c r="L47" s="97"/>
      <c r="M47" s="85"/>
      <c r="N47" s="65"/>
      <c r="O47" s="311" t="s">
        <v>20</v>
      </c>
      <c r="P47" s="309" t="s">
        <v>92</v>
      </c>
      <c r="Q47" s="6"/>
      <c r="R47" s="7"/>
      <c r="S47" s="85"/>
      <c r="T47" s="86"/>
      <c r="U47" s="85"/>
      <c r="V47" s="143"/>
      <c r="W47" s="128"/>
      <c r="X47" s="160"/>
    </row>
    <row r="48" spans="1:35" s="8" customFormat="1" ht="43.5" customHeight="1" thickBot="1" x14ac:dyDescent="0.3">
      <c r="A48" s="310"/>
      <c r="B48" s="304"/>
      <c r="C48" s="196" t="s">
        <v>147</v>
      </c>
      <c r="D48" s="196" t="s">
        <v>16</v>
      </c>
      <c r="E48" s="6"/>
      <c r="F48" s="101"/>
      <c r="G48" s="6"/>
      <c r="H48" s="101"/>
      <c r="I48" s="196" t="s">
        <v>108</v>
      </c>
      <c r="J48" s="196" t="s">
        <v>15</v>
      </c>
      <c r="K48" s="100"/>
      <c r="L48" s="145"/>
      <c r="M48" s="6"/>
      <c r="N48" s="101"/>
      <c r="O48" s="311"/>
      <c r="P48" s="309"/>
      <c r="Q48" s="104" t="s">
        <v>170</v>
      </c>
      <c r="R48" s="131" t="s">
        <v>101</v>
      </c>
      <c r="S48" s="100"/>
      <c r="T48" s="101"/>
      <c r="U48" s="50"/>
      <c r="V48" s="45"/>
      <c r="W48" s="100"/>
      <c r="X48" s="132"/>
    </row>
    <row r="49" spans="1:33" s="8" customFormat="1" ht="41.25" customHeight="1" thickTop="1" x14ac:dyDescent="0.25">
      <c r="A49" s="301" t="s">
        <v>22</v>
      </c>
      <c r="B49" s="318" t="s">
        <v>59</v>
      </c>
      <c r="C49" s="96"/>
      <c r="D49" s="47"/>
      <c r="E49" s="96"/>
      <c r="F49" s="47"/>
      <c r="G49" s="215" t="s">
        <v>120</v>
      </c>
      <c r="H49" s="225" t="s">
        <v>17</v>
      </c>
      <c r="I49" s="215" t="s">
        <v>112</v>
      </c>
      <c r="J49" s="225" t="s">
        <v>17</v>
      </c>
      <c r="K49" s="6"/>
      <c r="L49" s="45"/>
      <c r="M49" s="6"/>
      <c r="N49" s="45"/>
      <c r="O49" s="305" t="s">
        <v>22</v>
      </c>
      <c r="P49" s="307" t="s">
        <v>59</v>
      </c>
      <c r="Q49" s="94"/>
      <c r="R49" s="117"/>
      <c r="S49" s="94"/>
      <c r="T49" s="95"/>
      <c r="U49" s="94"/>
      <c r="V49" s="146"/>
      <c r="W49" s="94"/>
      <c r="X49" s="133"/>
    </row>
    <row r="50" spans="1:33" s="8" customFormat="1" ht="45" customHeight="1" thickBot="1" x14ac:dyDescent="0.3">
      <c r="A50" s="302"/>
      <c r="B50" s="304"/>
      <c r="C50" s="6"/>
      <c r="D50" s="101"/>
      <c r="E50" s="193" t="s">
        <v>223</v>
      </c>
      <c r="F50" s="200" t="s">
        <v>16</v>
      </c>
      <c r="G50" s="100"/>
      <c r="H50" s="46"/>
      <c r="I50" s="108" t="s">
        <v>232</v>
      </c>
      <c r="J50" s="209" t="s">
        <v>15</v>
      </c>
      <c r="K50" s="126" t="s">
        <v>166</v>
      </c>
      <c r="L50" s="209" t="s">
        <v>15</v>
      </c>
      <c r="M50" s="273"/>
      <c r="N50" s="145"/>
      <c r="O50" s="306"/>
      <c r="P50" s="308"/>
      <c r="Q50" s="6"/>
      <c r="R50" s="101"/>
      <c r="S50" s="6"/>
      <c r="T50" s="101"/>
      <c r="U50" s="6"/>
      <c r="V50" s="145"/>
      <c r="W50" s="6"/>
      <c r="X50" s="145"/>
      <c r="Y50" s="203"/>
    </row>
    <row r="51" spans="1:33" s="8" customFormat="1" ht="40.5" customHeight="1" thickTop="1" x14ac:dyDescent="0.25">
      <c r="A51" s="301" t="s">
        <v>23</v>
      </c>
      <c r="B51" s="318" t="s">
        <v>60</v>
      </c>
      <c r="C51" s="39" t="s">
        <v>227</v>
      </c>
      <c r="D51" s="184" t="s">
        <v>17</v>
      </c>
      <c r="E51" s="96"/>
      <c r="F51" s="96"/>
      <c r="G51" s="94"/>
      <c r="H51" s="95"/>
      <c r="I51" s="184" t="s">
        <v>230</v>
      </c>
      <c r="J51" s="184" t="s">
        <v>16</v>
      </c>
      <c r="K51" s="215" t="s">
        <v>113</v>
      </c>
      <c r="L51" s="225" t="s">
        <v>17</v>
      </c>
      <c r="M51" s="94"/>
      <c r="N51" s="169"/>
      <c r="O51" s="305" t="s">
        <v>23</v>
      </c>
      <c r="P51" s="309" t="s">
        <v>60</v>
      </c>
      <c r="Q51" s="94"/>
      <c r="R51" s="7"/>
      <c r="S51" s="94"/>
      <c r="T51" s="85"/>
      <c r="U51" s="94"/>
      <c r="V51" s="146"/>
      <c r="W51" s="109"/>
      <c r="X51" s="133"/>
    </row>
    <row r="52" spans="1:33" s="8" customFormat="1" ht="45" customHeight="1" thickBot="1" x14ac:dyDescent="0.3">
      <c r="A52" s="302"/>
      <c r="B52" s="304"/>
      <c r="C52" s="100"/>
      <c r="D52" s="191"/>
      <c r="E52" s="100"/>
      <c r="F52" s="101"/>
      <c r="G52" s="108" t="s">
        <v>139</v>
      </c>
      <c r="H52" s="209" t="s">
        <v>15</v>
      </c>
      <c r="I52" s="108" t="s">
        <v>115</v>
      </c>
      <c r="J52" s="209" t="s">
        <v>15</v>
      </c>
      <c r="K52" s="100"/>
      <c r="L52" s="197"/>
      <c r="M52" s="85"/>
      <c r="N52" s="101"/>
      <c r="O52" s="306"/>
      <c r="P52" s="309"/>
      <c r="Q52" s="191"/>
      <c r="R52" s="101"/>
      <c r="S52" s="191"/>
      <c r="T52" s="101"/>
      <c r="U52" s="171"/>
      <c r="V52" s="101"/>
      <c r="W52" s="100"/>
      <c r="X52" s="101"/>
    </row>
    <row r="53" spans="1:33" s="8" customFormat="1" ht="42.75" customHeight="1" thickTop="1" thickBot="1" x14ac:dyDescent="0.3">
      <c r="A53" s="150" t="s">
        <v>25</v>
      </c>
      <c r="B53" s="91" t="s">
        <v>61</v>
      </c>
      <c r="C53" s="94"/>
      <c r="D53" s="95"/>
      <c r="E53" s="151"/>
      <c r="F53" s="154"/>
      <c r="G53" s="217"/>
      <c r="H53" s="152"/>
      <c r="I53" s="151"/>
      <c r="J53" s="152"/>
      <c r="K53" s="151"/>
      <c r="L53" s="152"/>
      <c r="M53" s="151"/>
      <c r="N53" s="154"/>
      <c r="O53" s="183" t="s">
        <v>25</v>
      </c>
      <c r="P53" s="195" t="s">
        <v>61</v>
      </c>
      <c r="Q53" s="153"/>
      <c r="R53" s="152"/>
      <c r="S53" s="151"/>
      <c r="T53" s="152"/>
      <c r="U53" s="153"/>
      <c r="V53" s="154"/>
      <c r="W53" s="155"/>
      <c r="X53" s="156"/>
    </row>
    <row r="54" spans="1:33" s="8" customFormat="1" ht="42.75" hidden="1" customHeight="1" thickTop="1" thickBot="1" x14ac:dyDescent="0.3">
      <c r="A54" s="147" t="s">
        <v>69</v>
      </c>
      <c r="B54" s="222"/>
      <c r="C54" s="46"/>
      <c r="D54" s="47"/>
      <c r="E54" s="85"/>
      <c r="F54" s="86"/>
      <c r="G54" s="148"/>
      <c r="H54" s="86"/>
      <c r="I54" s="85"/>
      <c r="J54" s="86"/>
      <c r="K54" s="85"/>
      <c r="L54" s="86"/>
      <c r="M54" s="46"/>
      <c r="N54" s="86"/>
      <c r="O54" s="149" t="s">
        <v>69</v>
      </c>
      <c r="P54" s="74" t="s">
        <v>95</v>
      </c>
      <c r="Q54" s="128"/>
      <c r="R54" s="111"/>
      <c r="S54" s="46"/>
      <c r="T54" s="86"/>
      <c r="U54" s="48"/>
      <c r="V54" s="65"/>
      <c r="W54" s="128"/>
      <c r="X54" s="129"/>
    </row>
    <row r="55" spans="1:33" ht="29.25" customHeight="1" thickTop="1" x14ac:dyDescent="0.25">
      <c r="B55" s="223"/>
      <c r="C55" s="223"/>
      <c r="D55" s="223"/>
      <c r="G55" s="42"/>
      <c r="I55" s="15" t="s">
        <v>43</v>
      </c>
      <c r="J55" s="15"/>
      <c r="K55" s="16" t="s">
        <v>1</v>
      </c>
      <c r="L55" s="16" t="s">
        <v>44</v>
      </c>
      <c r="M55" s="16" t="s">
        <v>1</v>
      </c>
      <c r="N55" s="16" t="s">
        <v>44</v>
      </c>
      <c r="O55" s="335" t="s">
        <v>45</v>
      </c>
      <c r="P55" s="335"/>
      <c r="Q55" s="16" t="s">
        <v>46</v>
      </c>
      <c r="R55" s="16" t="s">
        <v>1</v>
      </c>
      <c r="S55" s="16" t="s">
        <v>44</v>
      </c>
      <c r="T55" s="16" t="s">
        <v>45</v>
      </c>
      <c r="AC55" s="8"/>
      <c r="AD55" s="8"/>
      <c r="AE55" s="8"/>
      <c r="AF55" s="8"/>
    </row>
    <row r="56" spans="1:33" ht="29.25" customHeight="1" x14ac:dyDescent="0.25">
      <c r="E56" t="s">
        <v>31</v>
      </c>
      <c r="I56" s="17" t="s">
        <v>47</v>
      </c>
      <c r="J56" s="18"/>
      <c r="K56" s="19">
        <f>2*(COUNTIF($C$4:$J$15,"TRANG")+COUNTIF($Q$4:$X$15,"TRANG")-COUNTIF(G15:J15,"TRANG"))</f>
        <v>12</v>
      </c>
      <c r="L56" s="19">
        <f>2*(COUNTIF($M$4:$N$15,"TRANG")+COUNTIF(K4:L15,"TRANG"))</f>
        <v>4</v>
      </c>
      <c r="M56" s="19">
        <f>2*(COUNTIF($C$4:$J$15,"TRANG")+COUNTIF($Q$4:$X$15,"TRANG")-COUNTIF(I15:L15,"TRANG"))</f>
        <v>12</v>
      </c>
      <c r="N56" s="19">
        <f>2*(COUNTIF($M$4:$N$15,"TRANG")+COUNTIF(K4:L15,"TRANG"))</f>
        <v>4</v>
      </c>
      <c r="O56" s="336">
        <f t="shared" ref="O56:O60" si="0">SUM(M56:N56)</f>
        <v>16</v>
      </c>
      <c r="P56" s="336"/>
      <c r="Q56" s="41" t="s">
        <v>47</v>
      </c>
      <c r="R56" s="19">
        <f>M56+M62+M69+M76</f>
        <v>48</v>
      </c>
      <c r="S56" s="19">
        <f>N56+N62+N69+N76</f>
        <v>16</v>
      </c>
      <c r="T56" s="19">
        <f t="shared" ref="T56:T60" si="1">SUM(R56:S56)</f>
        <v>64</v>
      </c>
      <c r="AC56" s="8"/>
      <c r="AD56" s="8"/>
      <c r="AE56" s="8"/>
      <c r="AF56" s="8"/>
    </row>
    <row r="57" spans="1:33" ht="29.25" customHeight="1" x14ac:dyDescent="0.25">
      <c r="E57" t="s">
        <v>31</v>
      </c>
      <c r="I57" s="20" t="s">
        <v>48</v>
      </c>
      <c r="J57" s="21"/>
      <c r="K57" s="22">
        <f>2*(COUNTIF($C$4:$J$15,"UYÊN")+COUNTIF($Q$4:$X$15,"UYÊN")-COUNTIF(G15:J15,"UYÊN"))</f>
        <v>18</v>
      </c>
      <c r="L57" s="22">
        <f>2*(COUNTIF($M$4:$N$15,"UYÊN")+COUNTIF(K4:L15,"UYÊN"))</f>
        <v>0</v>
      </c>
      <c r="M57" s="22">
        <f>2*(COUNTIF($C$4:$J$15,"UYÊN")+COUNTIF($Q$4:$X$15,"UYÊN")-COUNTIF(I15:L15,"UYÊN"))</f>
        <v>18</v>
      </c>
      <c r="N57" s="22">
        <f>2*(COUNTIF($M$4:$N$15,"UYÊN")+COUNTIF(K4:L15,"UYÊN"))</f>
        <v>0</v>
      </c>
      <c r="O57" s="337">
        <f t="shared" si="0"/>
        <v>18</v>
      </c>
      <c r="P57" s="337"/>
      <c r="Q57" s="33" t="s">
        <v>48</v>
      </c>
      <c r="R57" s="22">
        <f>M57+M63+M70+M77</f>
        <v>64</v>
      </c>
      <c r="S57" s="22">
        <f>N57+N63+N70+N77</f>
        <v>0</v>
      </c>
      <c r="T57" s="22">
        <f t="shared" si="1"/>
        <v>64</v>
      </c>
      <c r="AC57" s="8"/>
      <c r="AD57" s="8"/>
      <c r="AE57" s="8"/>
      <c r="AF57" s="8"/>
    </row>
    <row r="58" spans="1:33" ht="40.9" customHeight="1" x14ac:dyDescent="0.35">
      <c r="G58" t="s">
        <v>31</v>
      </c>
      <c r="I58" s="23" t="s">
        <v>50</v>
      </c>
      <c r="J58" s="24"/>
      <c r="K58" s="10">
        <f>2*(COUNTIF($C$4:$J$15,"NGUYÊN")+COUNTIF($Q$4:$X$15,"NGUYÊN")-COUNTIF(G15:J15,"NGUYÊN"))</f>
        <v>8</v>
      </c>
      <c r="L58" s="10">
        <f>2*(COUNTIF($M$4:$N$15,"NGUYÊN")+COUNTIF(K3:L13,"NGUYÊN"))</f>
        <v>2</v>
      </c>
      <c r="M58" s="10">
        <f>2*(COUNTIF($C$4:$J$15,"NGUYÊN")+COUNTIF($Q$4:$X$15,"NGUYÊN")-COUNTIF(I15:L15,"NGUYÊN"))</f>
        <v>8</v>
      </c>
      <c r="N58" s="10">
        <f>2*(COUNTIF($M$4:$N$15,"NGUYÊN")+COUNTIF(K3:L13,"NGUYÊN"))</f>
        <v>2</v>
      </c>
      <c r="O58" s="339">
        <f t="shared" si="0"/>
        <v>10</v>
      </c>
      <c r="P58" s="339"/>
      <c r="Q58" s="35" t="s">
        <v>50</v>
      </c>
      <c r="R58" s="10">
        <f t="shared" ref="R58:S60" si="2">M58+M65+M72+M79</f>
        <v>48</v>
      </c>
      <c r="S58" s="10">
        <f t="shared" si="2"/>
        <v>14</v>
      </c>
      <c r="T58" s="10">
        <f t="shared" si="1"/>
        <v>62</v>
      </c>
      <c r="AC58" s="8"/>
      <c r="AG58" s="274"/>
    </row>
    <row r="59" spans="1:33" ht="29.25" customHeight="1" x14ac:dyDescent="0.25">
      <c r="I59" s="30" t="s">
        <v>187</v>
      </c>
      <c r="J59" s="31"/>
      <c r="K59" s="32">
        <f>2*(COUNTIF($C$4:$J$15,"HOÀNG")+COUNTIF($Q$4:$X$15,"HOÀNG")-COUNTIF(G16:J16,"HOÀNG"))</f>
        <v>4</v>
      </c>
      <c r="L59" s="32">
        <f>2*(COUNTIF($M$4:$N$15,"HOÀNG")+COUNTIF(K4:L15,"HOÀNG"))</f>
        <v>0</v>
      </c>
      <c r="M59" s="32">
        <f>2*(COUNTIF($C$4:$J$15,"HOÀNG")+COUNTIF($Q$4:$X$15,"HOÀNG")-COUNTIF(I16:L16,"HOÀNG"))</f>
        <v>4</v>
      </c>
      <c r="N59" s="32">
        <f>2*(COUNTIF($M$4:$N$15,"HOÀNG")+COUNTIF(K4:L15,"HOÀNG"))</f>
        <v>0</v>
      </c>
      <c r="O59" s="333">
        <f>SUM(M59:N59)</f>
        <v>4</v>
      </c>
      <c r="P59" s="333"/>
      <c r="Q59" s="30" t="s">
        <v>187</v>
      </c>
      <c r="R59" s="32">
        <f t="shared" si="2"/>
        <v>8</v>
      </c>
      <c r="S59" s="32">
        <f t="shared" si="2"/>
        <v>0</v>
      </c>
      <c r="T59" s="32">
        <f t="shared" si="1"/>
        <v>8</v>
      </c>
    </row>
    <row r="60" spans="1:33" ht="29.25" customHeight="1" x14ac:dyDescent="0.25">
      <c r="I60" s="77" t="s">
        <v>98</v>
      </c>
      <c r="J60" s="78"/>
      <c r="K60" s="79">
        <f>2*(COUNTIF($C$4:$J$15,"HIẾU")+COUNTIF($Q$4:$X$15,"HIẾU")-COUNTIF(G17:J17,"HIẾU"))</f>
        <v>6</v>
      </c>
      <c r="L60" s="79">
        <f>2*(COUNTIF($M$4:$N$15,"HIẾU")+COUNTIF(K5:L16,"HIẾU"))</f>
        <v>0</v>
      </c>
      <c r="M60" s="79">
        <f>2*(COUNTIF($C$4:$J$15,"HIẾU")+COUNTIF($Q$4:$X$15,"HIẾU")-COUNTIF(I18:L18,"HIẾU"))</f>
        <v>6</v>
      </c>
      <c r="N60" s="79">
        <f>2*(COUNTIF($M$4:$N$15,"HIẾU")+COUNTIF(K5:L16,"HIẾU"))</f>
        <v>0</v>
      </c>
      <c r="O60" s="299">
        <f t="shared" si="0"/>
        <v>6</v>
      </c>
      <c r="P60" s="300"/>
      <c r="Q60" s="79" t="s">
        <v>98</v>
      </c>
      <c r="R60" s="11">
        <f>M60+M67+M74+M81</f>
        <v>16</v>
      </c>
      <c r="S60" s="11">
        <f t="shared" si="2"/>
        <v>2</v>
      </c>
      <c r="T60" s="11">
        <f t="shared" si="1"/>
        <v>18</v>
      </c>
    </row>
    <row r="61" spans="1:33" ht="29.25" customHeight="1" x14ac:dyDescent="0.25">
      <c r="I61" s="15" t="s">
        <v>51</v>
      </c>
      <c r="J61" s="25"/>
      <c r="K61" s="16" t="s">
        <v>1</v>
      </c>
      <c r="L61" s="16" t="s">
        <v>44</v>
      </c>
      <c r="M61" s="16" t="s">
        <v>1</v>
      </c>
      <c r="N61" s="16" t="s">
        <v>44</v>
      </c>
      <c r="O61" s="335" t="s">
        <v>45</v>
      </c>
      <c r="P61" s="335"/>
      <c r="T61" s="44"/>
      <c r="U61" t="s">
        <v>52</v>
      </c>
    </row>
    <row r="62" spans="1:33" ht="29.25" customHeight="1" x14ac:dyDescent="0.25">
      <c r="I62" s="17" t="s">
        <v>47</v>
      </c>
      <c r="J62" s="18"/>
      <c r="K62" s="19">
        <f>2*(COUNTIF($C$17:$J$28,"TRANG")+COUNTIF($Q$17:$X$28,"TRANG")-COUNTIF(G28:J28,"TRANG"))</f>
        <v>12</v>
      </c>
      <c r="L62" s="19">
        <f>2*(COUNTIF($M$17:$N$28,"TRANG")+COUNTIF(K17:L28,"TRANG"))</f>
        <v>4</v>
      </c>
      <c r="M62" s="19">
        <f>2*(COUNTIF($C$17:$J$28,"TRANG")+COUNTIF($Q$17:$X$28,"TRANG")-COUNTIF(I28:L28,"TRANG"))</f>
        <v>12</v>
      </c>
      <c r="N62" s="19">
        <f>2*(COUNTIF($M$17:$N$28,"TRANG")+COUNTIF(K17:L28,"TRANG"))</f>
        <v>4</v>
      </c>
      <c r="O62" s="336">
        <f t="shared" ref="O62:O67" si="3">SUM(M62:N62)</f>
        <v>16</v>
      </c>
      <c r="P62" s="336"/>
      <c r="T62" s="44"/>
    </row>
    <row r="63" spans="1:33" ht="29.25" customHeight="1" x14ac:dyDescent="0.25">
      <c r="I63" s="20" t="s">
        <v>48</v>
      </c>
      <c r="J63" s="21"/>
      <c r="K63" s="33">
        <f>2*(COUNTIF($C$17:$J$28,"UYÊN")+COUNTIF($Q$17:$X$28,"UYÊN")-COUNTIF(G29:J29,"UYÊN"))</f>
        <v>12</v>
      </c>
      <c r="L63" s="22">
        <f>2*(COUNTIF($M$17:$N$28,"UYÊN")+COUNTIF(K17:L28,"UYÊN"))</f>
        <v>0</v>
      </c>
      <c r="M63" s="33">
        <f>2*(COUNTIF($C$17:$J$28,"UYÊN")+COUNTIF($Q$17:$X$28,"UYÊN")-COUNTIF(I29:L29,"UYÊN"))</f>
        <v>12</v>
      </c>
      <c r="N63" s="22">
        <f>2*(COUNTIF($M$17:$N$28,"UYÊN")+COUNTIF(K17:L28,"UYÊN"))</f>
        <v>0</v>
      </c>
      <c r="O63" s="337">
        <f t="shared" si="3"/>
        <v>12</v>
      </c>
      <c r="P63" s="337"/>
      <c r="T63" s="44"/>
    </row>
    <row r="64" spans="1:33" ht="29.25" hidden="1" customHeight="1" x14ac:dyDescent="0.4">
      <c r="H64" s="26"/>
      <c r="I64" s="28"/>
      <c r="J64" s="29"/>
      <c r="K64" s="34"/>
      <c r="L64" s="13"/>
      <c r="M64" s="34"/>
      <c r="N64" s="13"/>
      <c r="O64" s="338"/>
      <c r="P64" s="338"/>
      <c r="T64" s="44"/>
    </row>
    <row r="65" spans="7:20" ht="29.25" customHeight="1" x14ac:dyDescent="0.4">
      <c r="H65" s="26"/>
      <c r="I65" s="23" t="s">
        <v>50</v>
      </c>
      <c r="J65" s="24"/>
      <c r="K65" s="35">
        <f>2*(COUNTIF($C$17:$J$28,"NGUYÊN")+COUNTIF($Q$17:$X$28,"NGUYÊN")-COUNTIF(G31:J32,"NGUYÊN"))</f>
        <v>12</v>
      </c>
      <c r="L65" s="10">
        <f>2*(COUNTIF($M$17:$N$28,"NGUYÊN")+COUNTIF(K16:L26,"NGUYÊN"))</f>
        <v>4</v>
      </c>
      <c r="M65" s="10">
        <f>2*(COUNTIF($C$4:$J$15,"NGUYÊN")+COUNTIF($Q$4:$X$15,"NGUYÊN")-COUNTIF(H21:J21,"NGUYÊN"))</f>
        <v>8</v>
      </c>
      <c r="N65" s="10">
        <f>2*(COUNTIF($M$17:$N$28,"NGUYÊN")+COUNTIF(K16:L26,"NGUYÊN"))</f>
        <v>4</v>
      </c>
      <c r="O65" s="339">
        <f t="shared" si="3"/>
        <v>12</v>
      </c>
      <c r="P65" s="339"/>
      <c r="T65" s="44"/>
    </row>
    <row r="66" spans="7:20" ht="29.25" customHeight="1" x14ac:dyDescent="0.4">
      <c r="H66" s="26"/>
      <c r="I66" s="30" t="s">
        <v>187</v>
      </c>
      <c r="J66" s="31"/>
      <c r="K66" s="40">
        <f>2*(COUNTIF($C$17:$J$28,"HOÀNG")+COUNTIF($Q$17:$X$28,"HOÀNG")-COUNTIF(G32:J33,"HOÀNG"))</f>
        <v>0</v>
      </c>
      <c r="L66" s="32">
        <f>2*(COUNTIF($M$17:$N$28,"HOÀNG")+COUNTIF(K17:L28,"HOÀNG"))</f>
        <v>0</v>
      </c>
      <c r="M66" s="40">
        <f>2*(COUNTIF($C$17:$J$28,"HOÀNG")+COUNTIF($Q$17:$X$28,"HOÀNG")-COUNTIF(I32:L33,"HOÀNG"))</f>
        <v>0</v>
      </c>
      <c r="N66" s="32">
        <f>2*(COUNTIF($M$17:$N$28,"HOÀNG")+COUNTIF(K17:L28,"HOÀNG"))</f>
        <v>0</v>
      </c>
      <c r="O66" s="333">
        <f t="shared" si="3"/>
        <v>0</v>
      </c>
      <c r="P66" s="333"/>
      <c r="T66" s="44"/>
    </row>
    <row r="67" spans="7:20" ht="29.25" customHeight="1" x14ac:dyDescent="0.4">
      <c r="H67" s="26"/>
      <c r="I67" s="77" t="s">
        <v>98</v>
      </c>
      <c r="J67" s="78"/>
      <c r="K67" s="79">
        <f>2*(COUNTIF($C$17:$J$28,"HIẾU")+COUNTIF($Q$17:$X$28,"HIẾU")-COUNTIF(G33:J34,"HIẾU"))</f>
        <v>4</v>
      </c>
      <c r="L67" s="11">
        <f>2*(COUNTIF($M$17:$N$28,"HIẾU")+COUNTIF(K18:L29,"HIẾU"))</f>
        <v>2</v>
      </c>
      <c r="M67" s="79">
        <f>2*(COUNTIF($C$17:$J$28,"HIẾU")+COUNTIF($Q$17:$X$28,"HIẾU")-COUNTIF(I33:L34,"HIẾU"))</f>
        <v>4</v>
      </c>
      <c r="N67" s="11">
        <f>2*(COUNTIF($M$17:$N$28,"HIẾU")+COUNTIF(K18:L29,"HIẾU"))</f>
        <v>2</v>
      </c>
      <c r="O67" s="334">
        <f t="shared" si="3"/>
        <v>6</v>
      </c>
      <c r="P67" s="334"/>
      <c r="T67" s="44"/>
    </row>
    <row r="68" spans="7:20" ht="29.25" customHeight="1" x14ac:dyDescent="0.25">
      <c r="I68" s="15" t="s">
        <v>53</v>
      </c>
      <c r="J68" s="25"/>
      <c r="K68" s="16" t="s">
        <v>1</v>
      </c>
      <c r="L68" s="16" t="s">
        <v>44</v>
      </c>
      <c r="M68" s="16" t="s">
        <v>1</v>
      </c>
      <c r="N68" s="16" t="s">
        <v>44</v>
      </c>
      <c r="O68" s="335" t="s">
        <v>45</v>
      </c>
      <c r="P68" s="335"/>
      <c r="T68" s="44"/>
    </row>
    <row r="69" spans="7:20" ht="29.25" customHeight="1" x14ac:dyDescent="0.25">
      <c r="G69" s="298"/>
      <c r="I69" s="17" t="s">
        <v>47</v>
      </c>
      <c r="J69" s="18"/>
      <c r="K69" s="19">
        <f>2*(COUNTIF($C$30:$J$41,"TRANG")+COUNTIF($Q$30:$X$41,"TRANG")-COUNTIF($G$41:$J$41,"TRANG"))</f>
        <v>12</v>
      </c>
      <c r="L69" s="19">
        <f>2*(COUNTIF($M$30:$N$41,"TRANG")+COUNTIF(K31:L41,"TRANG"))</f>
        <v>4</v>
      </c>
      <c r="M69" s="19">
        <f>2*(COUNTIF($C$30:$J$41,"TRANG")+COUNTIF($Q$30:$X$41,"TRANG")-COUNTIF($G$41:$J$41,"TRANG"))</f>
        <v>12</v>
      </c>
      <c r="N69" s="19">
        <f>2*(COUNTIF($M$30:$N$41,"TRANG")+COUNTIF(K31:L41,"TRANG"))</f>
        <v>4</v>
      </c>
      <c r="O69" s="336">
        <f t="shared" ref="O69:O74" si="4">SUM(M69:N69)</f>
        <v>16</v>
      </c>
      <c r="P69" s="336"/>
      <c r="T69" s="44"/>
    </row>
    <row r="70" spans="7:20" ht="29.25" customHeight="1" x14ac:dyDescent="0.25">
      <c r="G70" s="298"/>
      <c r="I70" s="20" t="s">
        <v>48</v>
      </c>
      <c r="J70" s="21"/>
      <c r="K70" s="22">
        <f>2*(COUNTIF($C$30:$J$41,"UYÊN")+COUNTIF($Q$30:$X$41,"UYÊN")-COUNTIF($G$41:$J$41,"UYÊN"))</f>
        <v>20</v>
      </c>
      <c r="L70" s="22">
        <f>2*(COUNTIF($M$30:$N$41,"UYÊN")+COUNTIF(K31:L41,"UYÊN"))</f>
        <v>0</v>
      </c>
      <c r="M70" s="22">
        <f>2*(COUNTIF($C$30:$J$41,"UYÊN")+COUNTIF($Q$30:$X$41,"UYÊN")-COUNTIF($G$41:$J$41,"UYÊN"))</f>
        <v>20</v>
      </c>
      <c r="N70" s="22">
        <f>2*(COUNTIF($M$30:$N$41,"UYÊN")+COUNTIF(K31:L41,"UYÊN"))</f>
        <v>0</v>
      </c>
      <c r="O70" s="337">
        <f t="shared" si="4"/>
        <v>20</v>
      </c>
      <c r="P70" s="337"/>
      <c r="T70" s="44"/>
    </row>
    <row r="71" spans="7:20" ht="29.25" hidden="1" customHeight="1" x14ac:dyDescent="0.25">
      <c r="G71" s="298"/>
      <c r="I71" s="28"/>
      <c r="J71" s="29"/>
      <c r="K71" s="13"/>
      <c r="L71" s="13"/>
      <c r="M71" s="13"/>
      <c r="N71" s="13"/>
      <c r="O71" s="338"/>
      <c r="P71" s="338"/>
      <c r="T71" s="44"/>
    </row>
    <row r="72" spans="7:20" ht="29.25" customHeight="1" x14ac:dyDescent="0.25">
      <c r="G72" s="298"/>
      <c r="I72" s="23" t="s">
        <v>50</v>
      </c>
      <c r="J72" s="24"/>
      <c r="K72" s="10">
        <f>2*(COUNTIF($C$30:$J$41,"NGUYÊN")+COUNTIF($Q$30:$X$41,"NGUYÊN")-COUNTIF($G$41:$J$41,"NGUYÊN"))</f>
        <v>18</v>
      </c>
      <c r="L72" s="10">
        <f>2*(COUNTIF($M$30:$N$41,"NGUYÊN")+COUNTIF(K29:L39,"NGUYÊN"))</f>
        <v>4</v>
      </c>
      <c r="M72" s="10">
        <f>2*(COUNTIF($C$30:$J$41,"NGUYÊN")+COUNTIF($Q$30:$X$41,"NGUYÊN")-COUNTIF($G$41:$J$41,"NGUYÊN"))</f>
        <v>18</v>
      </c>
      <c r="N72" s="10">
        <f>2*(COUNTIF($M$30:$N$41,"NGUYÊN")+COUNTIF(K29:L39,"NGUYÊN"))</f>
        <v>4</v>
      </c>
      <c r="O72" s="339">
        <f t="shared" si="4"/>
        <v>22</v>
      </c>
      <c r="P72" s="339"/>
      <c r="T72" s="44"/>
    </row>
    <row r="73" spans="7:20" ht="29.25" customHeight="1" x14ac:dyDescent="0.25">
      <c r="G73" s="298"/>
      <c r="I73" s="30" t="s">
        <v>187</v>
      </c>
      <c r="J73" s="31"/>
      <c r="K73" s="32">
        <f>2*(COUNTIF($C$30:$J$41,"HOÀNG")+COUNTIF($Q$30:$X$41,"HOÀNG")-COUNTIF($G$41:$J$41,"HOÀNG"))</f>
        <v>4</v>
      </c>
      <c r="L73" s="32">
        <f>2*(COUNTIF($M$30:$N$41,"HOÀNG")+COUNTIF(K31:L41,"HOÀNG"))</f>
        <v>0</v>
      </c>
      <c r="M73" s="32">
        <f>2*(COUNTIF($C$30:$J$41,"HOÀNG")+COUNTIF($Q$30:$X$41,"HOÀNG")-COUNTIF($G$41:$J$41,"HOÀNG"))</f>
        <v>4</v>
      </c>
      <c r="N73" s="32">
        <f>2*(COUNTIF($M$30:$N$41,"HOÀNG")+COUNTIF(K31:L41,"HOÀNG"))</f>
        <v>0</v>
      </c>
      <c r="O73" s="333">
        <f t="shared" si="4"/>
        <v>4</v>
      </c>
      <c r="P73" s="333"/>
      <c r="T73" s="44"/>
    </row>
    <row r="74" spans="7:20" ht="29.25" customHeight="1" x14ac:dyDescent="0.5">
      <c r="G74" s="76"/>
      <c r="I74" s="77" t="s">
        <v>98</v>
      </c>
      <c r="J74" s="78"/>
      <c r="K74" s="11">
        <f>2*(COUNTIF($C$30:$J$41,"HIẾU")+COUNTIF($Q$30:$X$41,"HIẾU")-COUNTIF($G$41:$J$41,"HIẾU"))</f>
        <v>2</v>
      </c>
      <c r="L74" s="11">
        <f>2*(COUNTIF($M$30:$N$41,"HIẾU")+COUNTIF(K32:L42,"HIẾU"))</f>
        <v>0</v>
      </c>
      <c r="M74" s="11">
        <f>2*(COUNTIF($C$30:$J$41,"HIẾU")+COUNTIF($Q$30:$X$41,"HIẾU")-COUNTIF($G$41:$J$41,"HIẾU"))</f>
        <v>2</v>
      </c>
      <c r="N74" s="11">
        <f>2*(COUNTIF($M$30:$N$41,"HIẾU")+COUNTIF(K32:L42,"HIẾU"))</f>
        <v>0</v>
      </c>
      <c r="O74" s="334">
        <f t="shared" si="4"/>
        <v>2</v>
      </c>
      <c r="P74" s="334"/>
      <c r="T74" s="44"/>
    </row>
    <row r="75" spans="7:20" ht="29.25" customHeight="1" x14ac:dyDescent="0.25">
      <c r="I75" s="15" t="s">
        <v>54</v>
      </c>
      <c r="J75" s="25"/>
      <c r="K75" s="16" t="s">
        <v>1</v>
      </c>
      <c r="L75" s="16" t="s">
        <v>44</v>
      </c>
      <c r="M75" s="16" t="s">
        <v>1</v>
      </c>
      <c r="N75" s="16" t="s">
        <v>44</v>
      </c>
      <c r="O75" s="335" t="s">
        <v>45</v>
      </c>
      <c r="P75" s="335"/>
      <c r="T75" s="44"/>
    </row>
    <row r="76" spans="7:20" ht="29.25" customHeight="1" x14ac:dyDescent="0.25">
      <c r="I76" s="17" t="s">
        <v>47</v>
      </c>
      <c r="J76" s="18"/>
      <c r="K76" s="19">
        <f>2*(COUNTIF($C$43:$J$54,"TRANG")+COUNTIF($Q$43:$X$54,"TRANG")-COUNTIF($G$54:$J$54,"TRANG"))</f>
        <v>12</v>
      </c>
      <c r="L76" s="19">
        <f>2*(COUNTIF($M$43:$N$54,"TRANG")+COUNTIF(K43:L54,"TRANG"))</f>
        <v>4</v>
      </c>
      <c r="M76" s="19">
        <f>2*(COUNTIF($C$43:$J$54,"TRANG")+COUNTIF($Q$43:$X$54,"TRANG")-COUNTIF($G$54:$J$54,"TRANG"))</f>
        <v>12</v>
      </c>
      <c r="N76" s="19">
        <f>2*(COUNTIF($M$43:$N$54,"TRANG")+COUNTIF(K43:L54,"TRANG"))</f>
        <v>4</v>
      </c>
      <c r="O76" s="336">
        <f t="shared" ref="O76:O81" si="5">SUM(M76:N76)</f>
        <v>16</v>
      </c>
      <c r="P76" s="336"/>
      <c r="T76" s="44"/>
    </row>
    <row r="77" spans="7:20" ht="29.25" customHeight="1" x14ac:dyDescent="0.25">
      <c r="I77" s="20" t="s">
        <v>48</v>
      </c>
      <c r="J77" s="21"/>
      <c r="K77" s="22">
        <f>2*(COUNTIF($C$43:$J$54,"UYÊN")+COUNTIF($Q$43:$X$54,"UYÊN")-COUNTIF($G$54:$J$54,"UYÊN"))</f>
        <v>14</v>
      </c>
      <c r="L77" s="22">
        <f>2*(COUNTIF($M$43:$N$54,"UYÊN")+COUNTIF(K43:L54,"UYÊN"))</f>
        <v>0</v>
      </c>
      <c r="M77" s="22">
        <f>2*(COUNTIF($C$43:$J$54,"UYÊN")+COUNTIF($Q$43:$X$54,"UYÊN")-COUNTIF($G$54:$J$54,"UYÊN"))</f>
        <v>14</v>
      </c>
      <c r="N77" s="22">
        <f>2*(COUNTIF($M$43:$N$54,"UYÊN")+COUNTIF(K43:L54,"UYÊN"))</f>
        <v>0</v>
      </c>
      <c r="O77" s="337">
        <f t="shared" si="5"/>
        <v>14</v>
      </c>
      <c r="P77" s="337"/>
      <c r="T77" s="44"/>
    </row>
    <row r="78" spans="7:20" ht="29.25" hidden="1" customHeight="1" x14ac:dyDescent="0.4">
      <c r="H78" s="26"/>
      <c r="I78" s="28"/>
      <c r="J78" s="29"/>
      <c r="K78" s="13"/>
      <c r="L78" s="13"/>
      <c r="M78" s="13"/>
      <c r="N78" s="13"/>
      <c r="O78" s="338"/>
      <c r="P78" s="338"/>
      <c r="T78" s="44"/>
    </row>
    <row r="79" spans="7:20" ht="29.25" customHeight="1" x14ac:dyDescent="0.4">
      <c r="H79" s="26"/>
      <c r="I79" s="23" t="s">
        <v>50</v>
      </c>
      <c r="J79" s="24"/>
      <c r="K79" s="10">
        <f>2*(COUNTIF($C$43:$J$54,"NGUYÊN")+COUNTIF($Q$43:$X$54,"NGUYÊN")-COUNTIF($G$54:$J$54,"NGUYÊN"))</f>
        <v>14</v>
      </c>
      <c r="L79" s="10">
        <f>2*(COUNTIF($M$43:$N$54,"NGUYÊN")+COUNTIF(K42:L52,"NGUYÊN"))</f>
        <v>4</v>
      </c>
      <c r="M79" s="10">
        <f>2*(COUNTIF($C$43:$J$54,"NGUYÊN")+COUNTIF($Q$43:$X$54,"NGUYÊN")-COUNTIF($G$54:$J$54,"NGUYÊN"))</f>
        <v>14</v>
      </c>
      <c r="N79" s="10">
        <f>2*(COUNTIF($M$43:$N$54,"NGUYÊN")+COUNTIF(K42:L52,"NGUYÊN"))</f>
        <v>4</v>
      </c>
      <c r="O79" s="339">
        <f t="shared" si="5"/>
        <v>18</v>
      </c>
      <c r="P79" s="339"/>
      <c r="T79" s="44"/>
    </row>
    <row r="80" spans="7:20" ht="26.25" x14ac:dyDescent="0.4">
      <c r="H80" s="26"/>
      <c r="I80" s="30" t="s">
        <v>187</v>
      </c>
      <c r="J80" s="31"/>
      <c r="K80" s="32">
        <f>2*(COUNTIF($C$43:$J$54,"HOÀNG")+COUNTIF($Q$43:$X$54,"HOÀNG")-COUNTIF($G$54:$J$54,"HOÀNG"))</f>
        <v>0</v>
      </c>
      <c r="L80" s="32">
        <f>2*(COUNTIF($M$43:$N$54,"DÂN")+COUNTIF(K43:L54,"DÂN"))</f>
        <v>0</v>
      </c>
      <c r="M80" s="32">
        <f>2*(COUNTIF($C$43:$J$54,"HOÀNG")+COUNTIF($Q$43:$X$54,"HOÀNG")-COUNTIF($G$54:$J$54,"HOÀNG"))</f>
        <v>0</v>
      </c>
      <c r="N80" s="32">
        <f>2*(COUNTIF($M$43:$N$54,"HOÀNG")+COUNTIF(K43:L54,"HOÀNG"))</f>
        <v>0</v>
      </c>
      <c r="O80" s="333">
        <f>SUM(M80:N80)</f>
        <v>0</v>
      </c>
      <c r="P80" s="333"/>
      <c r="T80" s="44"/>
    </row>
    <row r="81" spans="1:20" ht="26.25" x14ac:dyDescent="0.4">
      <c r="A81" s="42"/>
      <c r="H81" s="26"/>
      <c r="I81" s="77" t="s">
        <v>98</v>
      </c>
      <c r="J81" s="78"/>
      <c r="K81" s="11">
        <f>2*(COUNTIF($C$43:$J$54,"HIẾU")+COUNTIF($Q$43:$X$54,"HIẾU")-COUNTIF($G$54:$J$54,"HIẾU"))</f>
        <v>4</v>
      </c>
      <c r="L81" s="11">
        <f>2*(COUNTIF($M$43:$N$54,"HIẾU")+COUNTIF(K44:L55,"HIẾU"))</f>
        <v>0</v>
      </c>
      <c r="M81" s="11">
        <f>2*(COUNTIF($C$43:$J$54,"HIẾU")+COUNTIF($Q$43:$X$54,"HIẾU")-COUNTIF($G$54:$J$54,"HIẾU"))</f>
        <v>4</v>
      </c>
      <c r="N81" s="11">
        <f>2*(COUNTIF($M$43:$N$54,"HIẾU")+COUNTIF(K44:L55,"HIẾU"))</f>
        <v>0</v>
      </c>
      <c r="O81" s="334">
        <f t="shared" si="5"/>
        <v>4</v>
      </c>
      <c r="P81" s="334"/>
      <c r="T81" s="44"/>
    </row>
    <row r="82" spans="1:20" x14ac:dyDescent="0.25">
      <c r="T82" s="44"/>
    </row>
    <row r="83" spans="1:20" x14ac:dyDescent="0.25">
      <c r="T83" s="44"/>
    </row>
  </sheetData>
  <mergeCells count="119">
    <mergeCell ref="A6:A7"/>
    <mergeCell ref="B6:B7"/>
    <mergeCell ref="O6:O7"/>
    <mergeCell ref="P6:P7"/>
    <mergeCell ref="A8:A9"/>
    <mergeCell ref="B8:B9"/>
    <mergeCell ref="O8:O9"/>
    <mergeCell ref="P8:P9"/>
    <mergeCell ref="A1:X1"/>
    <mergeCell ref="A2:N2"/>
    <mergeCell ref="O2:X2"/>
    <mergeCell ref="A3:B3"/>
    <mergeCell ref="O3:P3"/>
    <mergeCell ref="A4:A5"/>
    <mergeCell ref="B4:B5"/>
    <mergeCell ref="O4:O5"/>
    <mergeCell ref="P4:P5"/>
    <mergeCell ref="A16:B16"/>
    <mergeCell ref="O16:P16"/>
    <mergeCell ref="A17:A18"/>
    <mergeCell ref="B17:B18"/>
    <mergeCell ref="O17:O18"/>
    <mergeCell ref="P17:P18"/>
    <mergeCell ref="A10:A11"/>
    <mergeCell ref="B10:B11"/>
    <mergeCell ref="O10:O11"/>
    <mergeCell ref="P10:P11"/>
    <mergeCell ref="A12:A13"/>
    <mergeCell ref="B12:B13"/>
    <mergeCell ref="O12:O13"/>
    <mergeCell ref="P12:P13"/>
    <mergeCell ref="A23:A24"/>
    <mergeCell ref="B23:B24"/>
    <mergeCell ref="O23:O24"/>
    <mergeCell ref="P23:P24"/>
    <mergeCell ref="A25:A26"/>
    <mergeCell ref="B25:B26"/>
    <mergeCell ref="O25:O26"/>
    <mergeCell ref="P25:P26"/>
    <mergeCell ref="A19:A20"/>
    <mergeCell ref="B19:B20"/>
    <mergeCell ref="O19:O20"/>
    <mergeCell ref="P19:P20"/>
    <mergeCell ref="A21:A22"/>
    <mergeCell ref="B21:B22"/>
    <mergeCell ref="O21:O22"/>
    <mergeCell ref="P21:P22"/>
    <mergeCell ref="A32:A33"/>
    <mergeCell ref="B32:B33"/>
    <mergeCell ref="O32:O33"/>
    <mergeCell ref="P32:P33"/>
    <mergeCell ref="A34:A35"/>
    <mergeCell ref="B34:B35"/>
    <mergeCell ref="O34:O35"/>
    <mergeCell ref="P34:P35"/>
    <mergeCell ref="A29:B29"/>
    <mergeCell ref="O29:P29"/>
    <mergeCell ref="A30:A31"/>
    <mergeCell ref="B30:B31"/>
    <mergeCell ref="O30:O31"/>
    <mergeCell ref="P30:P31"/>
    <mergeCell ref="A42:B42"/>
    <mergeCell ref="O42:P42"/>
    <mergeCell ref="A43:A44"/>
    <mergeCell ref="B43:B44"/>
    <mergeCell ref="O43:O44"/>
    <mergeCell ref="P43:P44"/>
    <mergeCell ref="A36:A37"/>
    <mergeCell ref="B36:B37"/>
    <mergeCell ref="O36:O37"/>
    <mergeCell ref="P36:P37"/>
    <mergeCell ref="A38:A39"/>
    <mergeCell ref="B38:B39"/>
    <mergeCell ref="O38:O39"/>
    <mergeCell ref="P38:P39"/>
    <mergeCell ref="A45:A46"/>
    <mergeCell ref="B45:B46"/>
    <mergeCell ref="O45:O46"/>
    <mergeCell ref="P45:P46"/>
    <mergeCell ref="A47:A48"/>
    <mergeCell ref="B47:B48"/>
    <mergeCell ref="O47:O48"/>
    <mergeCell ref="P47:P48"/>
    <mergeCell ref="O49:O50"/>
    <mergeCell ref="P49:P50"/>
    <mergeCell ref="A49:A50"/>
    <mergeCell ref="B49:B50"/>
    <mergeCell ref="A51:A52"/>
    <mergeCell ref="B51:B52"/>
    <mergeCell ref="O80:P80"/>
    <mergeCell ref="G69:G73"/>
    <mergeCell ref="O69:P69"/>
    <mergeCell ref="O70:P70"/>
    <mergeCell ref="O71:P71"/>
    <mergeCell ref="O72:P72"/>
    <mergeCell ref="O73:P73"/>
    <mergeCell ref="O62:P62"/>
    <mergeCell ref="O63:P63"/>
    <mergeCell ref="O64:P64"/>
    <mergeCell ref="O65:P65"/>
    <mergeCell ref="O66:P66"/>
    <mergeCell ref="O67:P67"/>
    <mergeCell ref="O51:O52"/>
    <mergeCell ref="P51:P52"/>
    <mergeCell ref="O55:P55"/>
    <mergeCell ref="O81:P81"/>
    <mergeCell ref="O74:P74"/>
    <mergeCell ref="O75:P75"/>
    <mergeCell ref="O76:P76"/>
    <mergeCell ref="O77:P77"/>
    <mergeCell ref="O78:P78"/>
    <mergeCell ref="O79:P79"/>
    <mergeCell ref="O68:P68"/>
    <mergeCell ref="O56:P56"/>
    <mergeCell ref="O57:P57"/>
    <mergeCell ref="O58:P58"/>
    <mergeCell ref="O59:P59"/>
    <mergeCell ref="O60:P60"/>
    <mergeCell ref="O61:P61"/>
  </mergeCells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34029E-59F2-4145-A654-1CAB98471560}">
  <dimension ref="A1:AI83"/>
  <sheetViews>
    <sheetView tabSelected="1" topLeftCell="A24" zoomScale="70" zoomScaleNormal="70" workbookViewId="0">
      <selection activeCell="J36" sqref="J36"/>
    </sheetView>
  </sheetViews>
  <sheetFormatPr defaultRowHeight="15" x14ac:dyDescent="0.25"/>
  <cols>
    <col min="1" max="1" width="10.7109375" customWidth="1"/>
    <col min="2" max="2" width="10.5703125" customWidth="1"/>
    <col min="3" max="3" width="36.7109375" customWidth="1"/>
    <col min="4" max="4" width="14.140625" customWidth="1"/>
    <col min="5" max="5" width="34" customWidth="1"/>
    <col min="6" max="6" width="12.140625" customWidth="1"/>
    <col min="7" max="7" width="38" customWidth="1"/>
    <col min="8" max="8" width="12" customWidth="1"/>
    <col min="9" max="9" width="36.7109375" customWidth="1"/>
    <col min="10" max="10" width="12.140625" customWidth="1"/>
    <col min="11" max="11" width="35.5703125" customWidth="1"/>
    <col min="12" max="12" width="11.85546875" customWidth="1"/>
    <col min="13" max="13" width="32.7109375" customWidth="1"/>
    <col min="14" max="14" width="13.140625" customWidth="1"/>
    <col min="15" max="15" width="9.7109375" customWidth="1"/>
    <col min="16" max="16" width="10.42578125" customWidth="1"/>
    <col min="17" max="17" width="38.85546875" customWidth="1"/>
    <col min="18" max="18" width="9.7109375" customWidth="1"/>
    <col min="19" max="19" width="33.85546875" customWidth="1"/>
    <col min="20" max="20" width="12" customWidth="1"/>
    <col min="21" max="21" width="34.140625" customWidth="1"/>
    <col min="22" max="22" width="9.85546875" customWidth="1"/>
    <col min="23" max="23" width="47.28515625" bestFit="1" customWidth="1"/>
    <col min="24" max="24" width="14.85546875" customWidth="1"/>
  </cols>
  <sheetData>
    <row r="1" spans="1:25" ht="138.75" customHeight="1" x14ac:dyDescent="0.25">
      <c r="A1" s="319" t="s">
        <v>300</v>
      </c>
      <c r="B1" s="320"/>
      <c r="C1" s="320"/>
      <c r="D1" s="320"/>
      <c r="E1" s="320"/>
      <c r="F1" s="320"/>
      <c r="G1" s="320"/>
      <c r="H1" s="320"/>
      <c r="I1" s="320"/>
      <c r="J1" s="320"/>
      <c r="K1" s="320"/>
      <c r="L1" s="320"/>
      <c r="M1" s="320"/>
      <c r="N1" s="320"/>
      <c r="O1" s="320"/>
      <c r="P1" s="320"/>
      <c r="Q1" s="320"/>
      <c r="R1" s="320"/>
      <c r="S1" s="320"/>
      <c r="T1" s="320"/>
      <c r="U1" s="320"/>
      <c r="V1" s="320"/>
      <c r="W1" s="320"/>
      <c r="X1" s="321"/>
    </row>
    <row r="2" spans="1:25" s="1" customFormat="1" ht="64.5" customHeight="1" x14ac:dyDescent="0.25">
      <c r="A2" s="322" t="s">
        <v>136</v>
      </c>
      <c r="B2" s="322"/>
      <c r="C2" s="322"/>
      <c r="D2" s="322"/>
      <c r="E2" s="322"/>
      <c r="F2" s="322"/>
      <c r="G2" s="322"/>
      <c r="H2" s="322"/>
      <c r="I2" s="322"/>
      <c r="J2" s="322"/>
      <c r="K2" s="322"/>
      <c r="L2" s="322"/>
      <c r="M2" s="322"/>
      <c r="N2" s="323"/>
      <c r="O2" s="324" t="s">
        <v>0</v>
      </c>
      <c r="P2" s="325"/>
      <c r="Q2" s="325"/>
      <c r="R2" s="325"/>
      <c r="S2" s="325"/>
      <c r="T2" s="325"/>
      <c r="U2" s="325"/>
      <c r="V2" s="325"/>
      <c r="W2" s="325"/>
      <c r="X2" s="325"/>
      <c r="Y2"/>
    </row>
    <row r="3" spans="1:25" ht="20.25" thickBot="1" x14ac:dyDescent="0.3">
      <c r="A3" s="326" t="s">
        <v>1</v>
      </c>
      <c r="B3" s="327"/>
      <c r="C3" s="2" t="s">
        <v>2</v>
      </c>
      <c r="D3" s="3" t="s">
        <v>3</v>
      </c>
      <c r="E3" s="3" t="s">
        <v>4</v>
      </c>
      <c r="F3" s="3" t="s">
        <v>3</v>
      </c>
      <c r="G3" s="220" t="s">
        <v>5</v>
      </c>
      <c r="H3" s="122" t="s">
        <v>3</v>
      </c>
      <c r="I3" s="3" t="s">
        <v>6</v>
      </c>
      <c r="J3" s="122" t="s">
        <v>3</v>
      </c>
      <c r="K3" s="123" t="s">
        <v>7</v>
      </c>
      <c r="L3" s="120" t="s">
        <v>3</v>
      </c>
      <c r="M3" s="123" t="s">
        <v>8</v>
      </c>
      <c r="N3" s="219" t="s">
        <v>3</v>
      </c>
      <c r="O3" s="328" t="s">
        <v>1</v>
      </c>
      <c r="P3" s="329"/>
      <c r="Q3" s="2" t="s">
        <v>9</v>
      </c>
      <c r="R3" s="3" t="s">
        <v>3</v>
      </c>
      <c r="S3" s="3" t="s">
        <v>10</v>
      </c>
      <c r="T3" s="3" t="s">
        <v>3</v>
      </c>
      <c r="U3" s="3" t="s">
        <v>11</v>
      </c>
      <c r="V3" s="3" t="s">
        <v>3</v>
      </c>
      <c r="W3" s="3" t="s">
        <v>12</v>
      </c>
      <c r="X3" s="3" t="s">
        <v>3</v>
      </c>
    </row>
    <row r="4" spans="1:25" s="8" customFormat="1" ht="39.75" customHeight="1" thickTop="1" x14ac:dyDescent="0.25">
      <c r="A4" s="330" t="s">
        <v>13</v>
      </c>
      <c r="B4" s="303" t="s">
        <v>250</v>
      </c>
      <c r="C4" s="94"/>
      <c r="D4" s="94"/>
      <c r="E4" s="96"/>
      <c r="F4" s="94"/>
      <c r="G4" s="94"/>
      <c r="H4" s="94"/>
      <c r="I4" s="94"/>
      <c r="J4" s="94"/>
      <c r="K4" s="85"/>
      <c r="L4" s="86"/>
      <c r="M4" s="85"/>
      <c r="N4" s="98"/>
      <c r="O4" s="305" t="s">
        <v>13</v>
      </c>
      <c r="P4" s="309" t="s">
        <v>250</v>
      </c>
      <c r="Q4" s="43"/>
      <c r="R4" s="5"/>
      <c r="S4" s="4"/>
      <c r="T4" s="5"/>
      <c r="U4" s="4"/>
      <c r="V4" s="5"/>
      <c r="W4" s="4"/>
      <c r="X4" s="119"/>
      <c r="Y4"/>
    </row>
    <row r="5" spans="1:25" s="8" customFormat="1" ht="40.9" customHeight="1" thickBot="1" x14ac:dyDescent="0.3">
      <c r="A5" s="310"/>
      <c r="B5" s="303"/>
      <c r="C5" s="210" t="s">
        <v>204</v>
      </c>
      <c r="D5" s="245" t="s">
        <v>16</v>
      </c>
      <c r="E5" s="210" t="s">
        <v>239</v>
      </c>
      <c r="F5" s="272" t="s">
        <v>16</v>
      </c>
      <c r="G5" s="100"/>
      <c r="H5" s="191"/>
      <c r="I5" s="100"/>
      <c r="J5" s="191"/>
      <c r="K5" s="81" t="s">
        <v>285</v>
      </c>
      <c r="L5" s="185" t="s">
        <v>15</v>
      </c>
      <c r="M5" s="6"/>
      <c r="N5" s="161"/>
      <c r="O5" s="311"/>
      <c r="P5" s="309"/>
      <c r="Q5" s="100"/>
      <c r="R5" s="145"/>
      <c r="S5" s="6"/>
      <c r="T5" s="7"/>
      <c r="U5" s="100"/>
      <c r="V5" s="145"/>
      <c r="W5" s="100"/>
      <c r="X5" s="132"/>
      <c r="Y5"/>
    </row>
    <row r="6" spans="1:25" s="8" customFormat="1" ht="36.75" customHeight="1" thickTop="1" x14ac:dyDescent="0.25">
      <c r="A6" s="301" t="s">
        <v>18</v>
      </c>
      <c r="B6" s="318" t="s">
        <v>251</v>
      </c>
      <c r="C6" s="94"/>
      <c r="D6" s="95"/>
      <c r="E6" s="94"/>
      <c r="F6" s="95"/>
      <c r="G6" s="94"/>
      <c r="H6" s="95"/>
      <c r="I6" s="94"/>
      <c r="J6" s="95"/>
      <c r="K6" s="94"/>
      <c r="L6" s="95"/>
      <c r="M6" s="94"/>
      <c r="N6" s="94"/>
      <c r="O6" s="305" t="s">
        <v>18</v>
      </c>
      <c r="P6" s="307" t="s">
        <v>251</v>
      </c>
      <c r="Q6" s="170"/>
      <c r="R6" s="95"/>
      <c r="S6" s="94"/>
      <c r="T6" s="95"/>
      <c r="U6" s="96"/>
      <c r="V6" s="97"/>
      <c r="W6" s="6"/>
      <c r="X6" s="45"/>
      <c r="Y6" s="238"/>
    </row>
    <row r="7" spans="1:25" s="8" customFormat="1" ht="40.5" customHeight="1" thickBot="1" x14ac:dyDescent="0.3">
      <c r="A7" s="302"/>
      <c r="B7" s="304"/>
      <c r="C7" s="185" t="s">
        <v>165</v>
      </c>
      <c r="D7" s="185" t="s">
        <v>16</v>
      </c>
      <c r="E7" s="276" t="s">
        <v>275</v>
      </c>
      <c r="F7" s="200" t="s">
        <v>16</v>
      </c>
      <c r="G7" s="6"/>
      <c r="H7" s="6"/>
      <c r="I7" s="282" t="s">
        <v>161</v>
      </c>
      <c r="J7" s="271" t="s">
        <v>15</v>
      </c>
      <c r="K7" s="100"/>
      <c r="L7" s="101"/>
      <c r="M7" s="191"/>
      <c r="N7" s="191"/>
      <c r="O7" s="306"/>
      <c r="P7" s="308"/>
      <c r="Q7" s="100"/>
      <c r="R7" s="145"/>
      <c r="S7" s="100"/>
      <c r="T7" s="145"/>
      <c r="U7" s="100"/>
      <c r="V7" s="101"/>
      <c r="W7" s="104" t="s">
        <v>242</v>
      </c>
      <c r="X7" s="131" t="s">
        <v>101</v>
      </c>
      <c r="Y7" s="238"/>
    </row>
    <row r="8" spans="1:25" s="8" customFormat="1" ht="42" customHeight="1" thickTop="1" x14ac:dyDescent="0.25">
      <c r="A8" s="310" t="s">
        <v>20</v>
      </c>
      <c r="B8" s="303" t="s">
        <v>252</v>
      </c>
      <c r="C8" s="94"/>
      <c r="D8" s="47"/>
      <c r="E8" s="94"/>
      <c r="F8" s="95"/>
      <c r="G8" s="94"/>
      <c r="H8" s="94"/>
      <c r="I8" s="94"/>
      <c r="J8" s="95"/>
      <c r="K8" s="283"/>
      <c r="L8" s="47"/>
      <c r="M8" s="95"/>
      <c r="N8" s="95"/>
      <c r="O8" s="311" t="s">
        <v>20</v>
      </c>
      <c r="P8" s="309" t="s">
        <v>252</v>
      </c>
      <c r="Q8" s="6"/>
      <c r="R8" s="7"/>
      <c r="S8" s="88"/>
      <c r="T8" s="47"/>
      <c r="U8" s="85"/>
      <c r="V8" s="95"/>
      <c r="W8" s="85"/>
      <c r="X8" s="234"/>
      <c r="Y8"/>
    </row>
    <row r="9" spans="1:25" s="8" customFormat="1" ht="48.75" customHeight="1" thickBot="1" x14ac:dyDescent="0.3">
      <c r="A9" s="310"/>
      <c r="B9" s="304"/>
      <c r="C9" s="210" t="s">
        <v>274</v>
      </c>
      <c r="D9" s="209" t="s">
        <v>15</v>
      </c>
      <c r="E9" s="100"/>
      <c r="F9" s="100"/>
      <c r="G9" s="100"/>
      <c r="H9" s="191"/>
      <c r="I9" s="99" t="s">
        <v>237</v>
      </c>
      <c r="J9" s="185" t="s">
        <v>16</v>
      </c>
      <c r="K9" s="186" t="s">
        <v>288</v>
      </c>
      <c r="L9" s="187" t="s">
        <v>15</v>
      </c>
      <c r="M9" s="45"/>
      <c r="N9" s="45"/>
      <c r="O9" s="311"/>
      <c r="P9" s="309"/>
      <c r="Q9" s="100"/>
      <c r="R9" s="145"/>
      <c r="S9" s="80"/>
      <c r="T9" s="7"/>
      <c r="U9" s="100"/>
      <c r="V9" s="145"/>
      <c r="W9" s="104" t="s">
        <v>296</v>
      </c>
      <c r="X9" s="214" t="s">
        <v>185</v>
      </c>
      <c r="Y9" s="238"/>
    </row>
    <row r="10" spans="1:25" s="8" customFormat="1" ht="42.6" customHeight="1" thickTop="1" x14ac:dyDescent="0.25">
      <c r="A10" s="301" t="s">
        <v>22</v>
      </c>
      <c r="B10" s="303" t="s">
        <v>253</v>
      </c>
      <c r="C10" s="94"/>
      <c r="D10" s="95"/>
      <c r="E10" s="6"/>
      <c r="F10" s="7"/>
      <c r="G10" s="94"/>
      <c r="H10" s="97"/>
      <c r="I10" s="94"/>
      <c r="J10" s="95"/>
      <c r="K10" s="94"/>
      <c r="L10" s="95"/>
      <c r="M10" s="94"/>
      <c r="N10" s="146"/>
      <c r="O10" s="305" t="s">
        <v>22</v>
      </c>
      <c r="P10" s="307" t="s">
        <v>253</v>
      </c>
      <c r="Q10" s="94"/>
      <c r="R10" s="96"/>
      <c r="S10" s="94"/>
      <c r="T10" s="96"/>
      <c r="U10" s="96"/>
      <c r="V10" s="96"/>
      <c r="W10" s="96"/>
      <c r="X10" s="94"/>
      <c r="Y10" s="238"/>
    </row>
    <row r="11" spans="1:25" s="8" customFormat="1" ht="54" customHeight="1" thickBot="1" x14ac:dyDescent="0.3">
      <c r="A11" s="302"/>
      <c r="B11" s="304"/>
      <c r="C11" s="100"/>
      <c r="D11" s="100"/>
      <c r="E11" s="81" t="s">
        <v>238</v>
      </c>
      <c r="F11" s="81" t="s">
        <v>15</v>
      </c>
      <c r="G11" s="226" t="s">
        <v>286</v>
      </c>
      <c r="H11" s="187" t="s">
        <v>16</v>
      </c>
      <c r="I11" s="276" t="s">
        <v>276</v>
      </c>
      <c r="J11" s="200" t="s">
        <v>15</v>
      </c>
      <c r="K11" s="276" t="s">
        <v>278</v>
      </c>
      <c r="L11" s="200" t="s">
        <v>15</v>
      </c>
      <c r="M11" s="100"/>
      <c r="N11" s="100"/>
      <c r="O11" s="306"/>
      <c r="P11" s="308"/>
      <c r="Q11" s="6"/>
      <c r="R11" s="45"/>
      <c r="S11" s="186" t="s">
        <v>293</v>
      </c>
      <c r="T11" s="187" t="s">
        <v>101</v>
      </c>
      <c r="U11" s="45"/>
      <c r="V11" s="45"/>
      <c r="W11" s="45"/>
      <c r="X11" s="6"/>
      <c r="Y11" s="238"/>
    </row>
    <row r="12" spans="1:25" s="8" customFormat="1" ht="39" customHeight="1" thickTop="1" x14ac:dyDescent="0.25">
      <c r="A12" s="310" t="s">
        <v>23</v>
      </c>
      <c r="B12" s="303" t="s">
        <v>254</v>
      </c>
      <c r="C12" s="94"/>
      <c r="D12" s="7"/>
      <c r="E12" s="96"/>
      <c r="F12" s="95"/>
      <c r="G12" s="94"/>
      <c r="H12" s="95"/>
      <c r="I12" s="6"/>
      <c r="J12" s="94"/>
      <c r="K12" s="277"/>
      <c r="L12" s="106"/>
      <c r="M12" s="62"/>
      <c r="N12" s="95"/>
      <c r="O12" s="311" t="s">
        <v>23</v>
      </c>
      <c r="P12" s="309" t="s">
        <v>254</v>
      </c>
      <c r="Q12" s="94"/>
      <c r="R12" s="94"/>
      <c r="S12" s="85"/>
      <c r="T12" s="94"/>
      <c r="U12" s="94"/>
      <c r="V12" s="94"/>
      <c r="W12" s="109"/>
      <c r="X12" s="98"/>
      <c r="Y12"/>
    </row>
    <row r="13" spans="1:25" s="8" customFormat="1" ht="39" customHeight="1" thickBot="1" x14ac:dyDescent="0.3">
      <c r="A13" s="310"/>
      <c r="B13" s="304"/>
      <c r="C13" s="100"/>
      <c r="D13" s="7"/>
      <c r="E13" s="99" t="s">
        <v>236</v>
      </c>
      <c r="F13" s="216" t="s">
        <v>16</v>
      </c>
      <c r="G13" s="276" t="s">
        <v>277</v>
      </c>
      <c r="H13" s="200" t="s">
        <v>15</v>
      </c>
      <c r="I13" s="99" t="s">
        <v>122</v>
      </c>
      <c r="J13" s="81" t="s">
        <v>15</v>
      </c>
      <c r="K13" s="100"/>
      <c r="L13" s="101"/>
      <c r="M13" s="100"/>
      <c r="N13" s="101"/>
      <c r="O13" s="311"/>
      <c r="P13" s="309"/>
      <c r="Q13" s="104" t="s">
        <v>246</v>
      </c>
      <c r="R13" s="214" t="s">
        <v>101</v>
      </c>
      <c r="S13" s="6"/>
      <c r="T13" s="7"/>
      <c r="U13" s="100"/>
      <c r="V13" s="145"/>
      <c r="W13" s="100"/>
      <c r="X13" s="145"/>
      <c r="Y13" s="238"/>
    </row>
    <row r="14" spans="1:25" s="8" customFormat="1" ht="37.5" customHeight="1" thickTop="1" x14ac:dyDescent="0.25">
      <c r="A14" s="112" t="s">
        <v>25</v>
      </c>
      <c r="B14" s="113" t="s">
        <v>255</v>
      </c>
      <c r="C14" s="134" t="s">
        <v>33</v>
      </c>
      <c r="D14" s="135" t="s">
        <v>15</v>
      </c>
      <c r="E14" s="94"/>
      <c r="F14" s="95"/>
      <c r="G14" s="94"/>
      <c r="H14" s="95"/>
      <c r="I14" s="94"/>
      <c r="J14" s="94"/>
      <c r="K14" s="94"/>
      <c r="L14" s="94"/>
      <c r="M14" s="94"/>
      <c r="N14" s="146"/>
      <c r="O14" s="179" t="s">
        <v>25</v>
      </c>
      <c r="P14" s="195" t="s">
        <v>255</v>
      </c>
      <c r="Q14" s="116"/>
      <c r="R14" s="117"/>
      <c r="S14" s="96"/>
      <c r="T14" s="97"/>
      <c r="U14" s="96"/>
      <c r="V14" s="97"/>
      <c r="W14" s="94"/>
      <c r="X14" s="98"/>
      <c r="Y14"/>
    </row>
    <row r="15" spans="1:25" s="8" customFormat="1" ht="37.5" hidden="1" customHeight="1" x14ac:dyDescent="0.25">
      <c r="A15" s="118" t="s">
        <v>69</v>
      </c>
      <c r="B15" s="51"/>
      <c r="C15" s="4"/>
      <c r="D15" s="5"/>
      <c r="E15" s="62"/>
      <c r="F15" s="5"/>
      <c r="H15" s="5"/>
      <c r="I15" s="4"/>
      <c r="J15" s="5"/>
      <c r="K15" s="4"/>
      <c r="L15" s="5"/>
      <c r="M15" s="4"/>
      <c r="N15" s="49"/>
      <c r="O15" s="180" t="s">
        <v>69</v>
      </c>
      <c r="P15" s="181" t="s">
        <v>93</v>
      </c>
      <c r="Q15" s="172"/>
      <c r="R15" s="73"/>
      <c r="S15" s="6"/>
      <c r="T15" s="7"/>
      <c r="U15" s="6"/>
      <c r="V15" s="7"/>
      <c r="W15" s="4"/>
      <c r="X15" s="119"/>
      <c r="Y15"/>
    </row>
    <row r="16" spans="1:25" ht="24.75" customHeight="1" thickBot="1" x14ac:dyDescent="0.3">
      <c r="A16" s="312" t="s">
        <v>1</v>
      </c>
      <c r="B16" s="313"/>
      <c r="C16" s="121" t="s">
        <v>9</v>
      </c>
      <c r="D16" s="122" t="s">
        <v>3</v>
      </c>
      <c r="E16" s="122" t="s">
        <v>10</v>
      </c>
      <c r="F16" s="122" t="s">
        <v>3</v>
      </c>
      <c r="G16" s="122" t="s">
        <v>11</v>
      </c>
      <c r="H16" s="122" t="s">
        <v>3</v>
      </c>
      <c r="I16" s="122" t="s">
        <v>12</v>
      </c>
      <c r="J16" s="122" t="s">
        <v>3</v>
      </c>
      <c r="K16" s="123" t="s">
        <v>7</v>
      </c>
      <c r="L16" s="120" t="s">
        <v>3</v>
      </c>
      <c r="M16" s="123" t="s">
        <v>8</v>
      </c>
      <c r="N16" s="162" t="s">
        <v>3</v>
      </c>
      <c r="O16" s="312" t="s">
        <v>1</v>
      </c>
      <c r="P16" s="314"/>
      <c r="Q16" s="124" t="s">
        <v>9</v>
      </c>
      <c r="R16" s="122" t="s">
        <v>3</v>
      </c>
      <c r="S16" s="122" t="s">
        <v>10</v>
      </c>
      <c r="T16" s="122" t="s">
        <v>3</v>
      </c>
      <c r="U16" s="122" t="s">
        <v>11</v>
      </c>
      <c r="V16" s="122" t="s">
        <v>3</v>
      </c>
      <c r="W16" s="122" t="s">
        <v>12</v>
      </c>
      <c r="X16" s="125" t="s">
        <v>3</v>
      </c>
    </row>
    <row r="17" spans="1:35" s="8" customFormat="1" ht="48" customHeight="1" thickTop="1" x14ac:dyDescent="0.25">
      <c r="A17" s="310" t="s">
        <v>13</v>
      </c>
      <c r="B17" s="318" t="s">
        <v>256</v>
      </c>
      <c r="C17" s="6"/>
      <c r="D17" s="95"/>
      <c r="E17" s="46"/>
      <c r="F17" s="7"/>
      <c r="G17" s="6"/>
      <c r="H17" s="7"/>
      <c r="I17" s="85"/>
      <c r="J17" s="86"/>
      <c r="K17" s="273"/>
      <c r="L17" s="95"/>
      <c r="M17" s="85"/>
      <c r="N17" s="163"/>
      <c r="O17" s="311" t="s">
        <v>13</v>
      </c>
      <c r="P17" s="309" t="s">
        <v>256</v>
      </c>
      <c r="Q17" s="173"/>
      <c r="R17" s="86"/>
      <c r="S17" s="46"/>
      <c r="T17" s="47"/>
      <c r="U17" s="46"/>
      <c r="V17" s="47"/>
      <c r="W17" s="72"/>
      <c r="X17" s="158"/>
    </row>
    <row r="18" spans="1:35" s="8" customFormat="1" ht="41.25" customHeight="1" thickBot="1" x14ac:dyDescent="0.3">
      <c r="A18" s="310"/>
      <c r="B18" s="304"/>
      <c r="C18" s="210" t="s">
        <v>240</v>
      </c>
      <c r="D18" s="209" t="s">
        <v>16</v>
      </c>
      <c r="E18" s="210" t="s">
        <v>204</v>
      </c>
      <c r="F18" s="209" t="s">
        <v>16</v>
      </c>
      <c r="G18" s="99" t="s">
        <v>108</v>
      </c>
      <c r="H18" s="102" t="s">
        <v>15</v>
      </c>
      <c r="I18" s="100"/>
      <c r="J18" s="101"/>
      <c r="K18" s="81" t="s">
        <v>244</v>
      </c>
      <c r="L18" s="185" t="s">
        <v>15</v>
      </c>
      <c r="M18" s="100"/>
      <c r="N18" s="101"/>
      <c r="O18" s="311"/>
      <c r="P18" s="309"/>
      <c r="Q18" s="100"/>
      <c r="R18" s="145"/>
      <c r="S18" s="100"/>
      <c r="T18" s="100"/>
      <c r="U18" s="100"/>
      <c r="V18" s="100"/>
      <c r="W18" s="100"/>
      <c r="X18" s="132"/>
    </row>
    <row r="19" spans="1:35" s="8" customFormat="1" ht="46.9" customHeight="1" thickTop="1" x14ac:dyDescent="0.25">
      <c r="A19" s="301" t="s">
        <v>18</v>
      </c>
      <c r="B19" s="318" t="s">
        <v>257</v>
      </c>
      <c r="C19" s="184" t="s">
        <v>245</v>
      </c>
      <c r="D19" s="184" t="s">
        <v>16</v>
      </c>
      <c r="E19" s="215" t="s">
        <v>223</v>
      </c>
      <c r="F19" s="215" t="s">
        <v>16</v>
      </c>
      <c r="G19" s="6"/>
      <c r="H19" s="95"/>
      <c r="I19" s="94"/>
      <c r="J19" s="7"/>
      <c r="K19" s="94"/>
      <c r="L19" s="95"/>
      <c r="M19" s="94"/>
      <c r="N19" s="146"/>
      <c r="O19" s="305" t="s">
        <v>18</v>
      </c>
      <c r="P19" s="307" t="s">
        <v>257</v>
      </c>
      <c r="Q19" s="115"/>
      <c r="R19" s="115"/>
      <c r="S19" s="106"/>
      <c r="T19" s="115"/>
      <c r="U19" s="96"/>
      <c r="V19" s="97"/>
      <c r="W19" s="94"/>
      <c r="X19" s="234"/>
      <c r="Y19" s="203"/>
    </row>
    <row r="20" spans="1:35" s="8" customFormat="1" ht="46.5" customHeight="1" thickBot="1" x14ac:dyDescent="0.3">
      <c r="A20" s="302"/>
      <c r="B20" s="304"/>
      <c r="C20" s="100"/>
      <c r="D20" s="101"/>
      <c r="E20" s="46"/>
      <c r="F20" s="47"/>
      <c r="G20" s="100"/>
      <c r="H20" s="197"/>
      <c r="I20" s="282" t="s">
        <v>233</v>
      </c>
      <c r="J20" s="279" t="s">
        <v>15</v>
      </c>
      <c r="K20" s="210" t="s">
        <v>166</v>
      </c>
      <c r="L20" s="209" t="s">
        <v>15</v>
      </c>
      <c r="M20" s="100"/>
      <c r="N20" s="101"/>
      <c r="O20" s="306"/>
      <c r="P20" s="308"/>
      <c r="Q20" s="100"/>
      <c r="R20" s="145"/>
      <c r="S20" s="100"/>
      <c r="T20" s="145"/>
      <c r="U20" s="100"/>
      <c r="V20" s="101"/>
      <c r="W20" s="100"/>
      <c r="X20" s="145"/>
      <c r="Y20" s="203"/>
    </row>
    <row r="21" spans="1:35" s="8" customFormat="1" ht="45.75" customHeight="1" thickTop="1" x14ac:dyDescent="0.25">
      <c r="A21" s="310" t="s">
        <v>20</v>
      </c>
      <c r="B21" s="318" t="s">
        <v>258</v>
      </c>
      <c r="C21" s="46"/>
      <c r="D21" s="95"/>
      <c r="E21" s="96"/>
      <c r="F21" s="94"/>
      <c r="G21" s="208" t="s">
        <v>167</v>
      </c>
      <c r="H21" s="93" t="s">
        <v>16</v>
      </c>
      <c r="I21" s="107" t="s">
        <v>248</v>
      </c>
      <c r="J21" s="107" t="s">
        <v>16</v>
      </c>
      <c r="K21" s="46"/>
      <c r="L21" s="95"/>
      <c r="M21" s="46"/>
      <c r="N21" s="7"/>
      <c r="O21" s="311" t="s">
        <v>20</v>
      </c>
      <c r="P21" s="309" t="s">
        <v>258</v>
      </c>
      <c r="Q21" s="6"/>
      <c r="R21" s="7"/>
      <c r="S21" s="85"/>
      <c r="T21" s="86"/>
      <c r="U21" s="85"/>
      <c r="V21" s="47"/>
      <c r="W21" s="95"/>
      <c r="X21" s="213"/>
    </row>
    <row r="22" spans="1:35" s="8" customFormat="1" ht="53.25" customHeight="1" thickBot="1" x14ac:dyDescent="0.3">
      <c r="A22" s="310"/>
      <c r="B22" s="304"/>
      <c r="C22" s="210" t="s">
        <v>241</v>
      </c>
      <c r="D22" s="127" t="s">
        <v>15</v>
      </c>
      <c r="E22" s="100"/>
      <c r="F22" s="7"/>
      <c r="G22" s="100"/>
      <c r="H22" s="6"/>
      <c r="I22" s="100"/>
      <c r="J22" s="101"/>
      <c r="K22" s="6"/>
      <c r="L22" s="191"/>
      <c r="M22" s="103"/>
      <c r="N22" s="101"/>
      <c r="O22" s="311"/>
      <c r="P22" s="309"/>
      <c r="Q22" s="100"/>
      <c r="R22" s="145"/>
      <c r="S22" s="6"/>
      <c r="T22" s="7"/>
      <c r="U22" s="100"/>
      <c r="V22" s="145"/>
      <c r="W22" s="100"/>
      <c r="X22" s="145"/>
      <c r="Y22" s="203"/>
    </row>
    <row r="23" spans="1:35" s="8" customFormat="1" ht="42.75" customHeight="1" thickTop="1" x14ac:dyDescent="0.25">
      <c r="A23" s="301" t="s">
        <v>22</v>
      </c>
      <c r="B23" s="318" t="s">
        <v>259</v>
      </c>
      <c r="C23" s="138" t="s">
        <v>279</v>
      </c>
      <c r="D23" s="199" t="s">
        <v>16</v>
      </c>
      <c r="E23" s="92" t="s">
        <v>299</v>
      </c>
      <c r="F23" s="93" t="s">
        <v>16</v>
      </c>
      <c r="G23" s="201" t="s">
        <v>280</v>
      </c>
      <c r="H23" s="199" t="s">
        <v>16</v>
      </c>
      <c r="I23" s="94"/>
      <c r="J23" s="95"/>
      <c r="K23" s="281" t="s">
        <v>243</v>
      </c>
      <c r="L23" s="212" t="s">
        <v>101</v>
      </c>
      <c r="M23" s="46"/>
      <c r="N23" s="95"/>
      <c r="O23" s="305" t="s">
        <v>22</v>
      </c>
      <c r="P23" s="307" t="s">
        <v>259</v>
      </c>
      <c r="Q23" s="6"/>
      <c r="R23" s="7"/>
      <c r="S23" s="96"/>
      <c r="T23" s="97"/>
      <c r="U23" s="94"/>
      <c r="V23" s="97"/>
      <c r="W23" s="97"/>
      <c r="X23" s="213"/>
    </row>
    <row r="24" spans="1:35" s="8" customFormat="1" ht="49.5" customHeight="1" thickBot="1" x14ac:dyDescent="0.3">
      <c r="A24" s="302"/>
      <c r="B24" s="304"/>
      <c r="C24" s="191"/>
      <c r="D24" s="100"/>
      <c r="E24" s="100"/>
      <c r="F24" s="100"/>
      <c r="G24" s="100"/>
      <c r="H24" s="6"/>
      <c r="I24" s="108" t="s">
        <v>139</v>
      </c>
      <c r="J24" s="272" t="s">
        <v>15</v>
      </c>
      <c r="K24" s="210" t="s">
        <v>222</v>
      </c>
      <c r="L24" s="221" t="s">
        <v>15</v>
      </c>
      <c r="M24" s="100"/>
      <c r="N24" s="100"/>
      <c r="O24" s="306"/>
      <c r="P24" s="308"/>
      <c r="Q24" s="104" t="s">
        <v>291</v>
      </c>
      <c r="R24" s="214" t="s">
        <v>101</v>
      </c>
      <c r="S24" s="100"/>
      <c r="T24" s="145"/>
      <c r="U24" s="100"/>
      <c r="V24" s="101"/>
      <c r="W24" s="186" t="s">
        <v>295</v>
      </c>
      <c r="X24" s="187" t="s">
        <v>101</v>
      </c>
      <c r="Y24" s="203"/>
    </row>
    <row r="25" spans="1:35" s="8" customFormat="1" ht="50.25" customHeight="1" thickTop="1" x14ac:dyDescent="0.25">
      <c r="A25" s="310" t="s">
        <v>23</v>
      </c>
      <c r="B25" s="303" t="s">
        <v>260</v>
      </c>
      <c r="C25" s="130" t="s">
        <v>247</v>
      </c>
      <c r="D25" s="107" t="s">
        <v>16</v>
      </c>
      <c r="E25" s="94"/>
      <c r="F25" s="95"/>
      <c r="G25" s="184" t="s">
        <v>249</v>
      </c>
      <c r="H25" s="184" t="s">
        <v>16</v>
      </c>
      <c r="I25" s="94"/>
      <c r="J25" s="96"/>
      <c r="K25" s="94"/>
      <c r="L25" s="94"/>
      <c r="M25" s="46"/>
      <c r="N25" s="95"/>
      <c r="O25" s="311" t="s">
        <v>23</v>
      </c>
      <c r="P25" s="309" t="s">
        <v>260</v>
      </c>
      <c r="Q25" s="94"/>
      <c r="R25" s="47"/>
      <c r="S25" s="46"/>
      <c r="T25" s="95"/>
      <c r="U25" s="85"/>
      <c r="V25" s="86"/>
      <c r="W25" s="128"/>
      <c r="X25" s="133"/>
    </row>
    <row r="26" spans="1:35" s="8" customFormat="1" ht="54" customHeight="1" thickBot="1" x14ac:dyDescent="0.3">
      <c r="A26" s="310"/>
      <c r="B26" s="304"/>
      <c r="C26" s="100"/>
      <c r="D26" s="7"/>
      <c r="E26" s="6"/>
      <c r="F26" s="6"/>
      <c r="G26" s="191"/>
      <c r="H26" s="7"/>
      <c r="I26" s="210" t="s">
        <v>115</v>
      </c>
      <c r="J26" s="209" t="s">
        <v>15</v>
      </c>
      <c r="K26" s="46"/>
      <c r="L26" s="101"/>
      <c r="M26" s="100"/>
      <c r="N26" s="100"/>
      <c r="O26" s="311"/>
      <c r="P26" s="309"/>
      <c r="Q26" s="85"/>
      <c r="R26" s="100"/>
      <c r="S26" s="100"/>
      <c r="T26" s="145"/>
      <c r="U26" s="6"/>
      <c r="V26" s="7"/>
      <c r="W26" s="6"/>
      <c r="X26" s="159"/>
    </row>
    <row r="27" spans="1:35" s="8" customFormat="1" ht="40.5" customHeight="1" thickTop="1" x14ac:dyDescent="0.25">
      <c r="A27" s="90" t="s">
        <v>25</v>
      </c>
      <c r="B27" s="113" t="s">
        <v>261</v>
      </c>
      <c r="C27" s="94"/>
      <c r="D27" s="95"/>
      <c r="E27" s="94"/>
      <c r="F27" s="95"/>
      <c r="G27" s="85"/>
      <c r="H27" s="95"/>
      <c r="I27" s="85"/>
      <c r="J27" s="95"/>
      <c r="K27" s="94"/>
      <c r="L27" s="95"/>
      <c r="M27" s="96"/>
      <c r="N27" s="146"/>
      <c r="O27" s="178" t="s">
        <v>25</v>
      </c>
      <c r="P27" s="195" t="s">
        <v>261</v>
      </c>
      <c r="Q27" s="116"/>
      <c r="R27" s="117"/>
      <c r="S27" s="136"/>
      <c r="T27" s="97"/>
      <c r="U27" s="94"/>
      <c r="V27" s="97"/>
      <c r="W27" s="109"/>
      <c r="X27" s="137"/>
    </row>
    <row r="28" spans="1:35" s="8" customFormat="1" ht="40.5" hidden="1" customHeight="1" x14ac:dyDescent="0.25">
      <c r="A28" s="118" t="s">
        <v>69</v>
      </c>
      <c r="B28" s="51"/>
      <c r="C28" s="4"/>
      <c r="D28" s="5"/>
      <c r="E28" s="4"/>
      <c r="F28" s="5"/>
      <c r="G28" s="4"/>
      <c r="H28" s="5"/>
      <c r="I28" s="4"/>
      <c r="J28" s="5"/>
      <c r="K28" s="6"/>
      <c r="L28" s="5"/>
      <c r="M28" s="6"/>
      <c r="N28" s="49"/>
      <c r="O28" s="180" t="s">
        <v>69</v>
      </c>
      <c r="P28" s="181" t="s">
        <v>94</v>
      </c>
      <c r="Q28" s="172"/>
      <c r="R28" s="73"/>
      <c r="S28" s="12"/>
      <c r="T28" s="7"/>
      <c r="U28" s="4"/>
      <c r="V28" s="7"/>
      <c r="W28" s="4"/>
      <c r="X28" s="119"/>
    </row>
    <row r="29" spans="1:35" ht="24.95" customHeight="1" thickBot="1" x14ac:dyDescent="0.3">
      <c r="A29" s="312" t="s">
        <v>1</v>
      </c>
      <c r="B29" s="313"/>
      <c r="C29" s="122" t="s">
        <v>9</v>
      </c>
      <c r="D29" s="122" t="s">
        <v>3</v>
      </c>
      <c r="E29" s="122" t="s">
        <v>10</v>
      </c>
      <c r="F29" s="122" t="s">
        <v>3</v>
      </c>
      <c r="G29" s="122" t="s">
        <v>11</v>
      </c>
      <c r="H29" s="122" t="s">
        <v>3</v>
      </c>
      <c r="I29" s="122" t="s">
        <v>34</v>
      </c>
      <c r="J29" s="122" t="s">
        <v>3</v>
      </c>
      <c r="K29" s="123" t="s">
        <v>7</v>
      </c>
      <c r="L29" s="120" t="s">
        <v>3</v>
      </c>
      <c r="M29" s="123" t="s">
        <v>8</v>
      </c>
      <c r="N29" s="162" t="s">
        <v>3</v>
      </c>
      <c r="O29" s="312" t="s">
        <v>1</v>
      </c>
      <c r="P29" s="314"/>
      <c r="Q29" s="124" t="s">
        <v>9</v>
      </c>
      <c r="R29" s="122" t="s">
        <v>3</v>
      </c>
      <c r="S29" s="122" t="s">
        <v>10</v>
      </c>
      <c r="T29" s="122" t="s">
        <v>3</v>
      </c>
      <c r="U29" s="122" t="s">
        <v>11</v>
      </c>
      <c r="V29" s="122" t="s">
        <v>3</v>
      </c>
      <c r="W29" s="122" t="s">
        <v>12</v>
      </c>
      <c r="X29" s="125" t="s">
        <v>3</v>
      </c>
      <c r="Y29" s="8"/>
      <c r="Z29" s="8"/>
      <c r="AA29" s="8"/>
      <c r="AB29" s="8"/>
      <c r="AC29" s="8"/>
      <c r="AD29" s="8"/>
      <c r="AE29" s="8"/>
      <c r="AF29" s="8"/>
      <c r="AG29" s="8"/>
      <c r="AI29" s="8"/>
    </row>
    <row r="30" spans="1:35" s="36" customFormat="1" ht="45" customHeight="1" thickTop="1" x14ac:dyDescent="0.25">
      <c r="A30" s="317" t="s">
        <v>13</v>
      </c>
      <c r="B30" s="303" t="s">
        <v>262</v>
      </c>
      <c r="C30" s="184" t="s">
        <v>282</v>
      </c>
      <c r="D30" s="130" t="s">
        <v>16</v>
      </c>
      <c r="E30" s="96"/>
      <c r="F30" s="6"/>
      <c r="G30" s="96"/>
      <c r="H30" s="95"/>
      <c r="I30" s="184" t="s">
        <v>283</v>
      </c>
      <c r="J30" s="130" t="s">
        <v>16</v>
      </c>
      <c r="K30" s="6"/>
      <c r="L30" s="7"/>
      <c r="M30" s="85"/>
      <c r="N30" s="65"/>
      <c r="O30" s="311" t="s">
        <v>13</v>
      </c>
      <c r="P30" s="309" t="s">
        <v>262</v>
      </c>
      <c r="Q30" s="175"/>
      <c r="R30" s="47"/>
      <c r="S30" s="46"/>
      <c r="T30" s="47"/>
      <c r="U30" s="85"/>
      <c r="V30" s="86"/>
      <c r="W30" s="72"/>
      <c r="X30" s="158"/>
      <c r="Y30" s="8"/>
      <c r="Z30" s="8"/>
      <c r="AA30" s="8"/>
      <c r="AB30" s="8"/>
      <c r="AC30" s="8"/>
      <c r="AD30" s="8"/>
      <c r="AE30" s="8"/>
      <c r="AF30" s="8"/>
      <c r="AG30" s="8"/>
      <c r="AH30"/>
      <c r="AI30" s="8"/>
    </row>
    <row r="31" spans="1:35" s="36" customFormat="1" ht="38.25" customHeight="1" thickBot="1" x14ac:dyDescent="0.3">
      <c r="A31" s="317"/>
      <c r="B31" s="304"/>
      <c r="C31" s="85"/>
      <c r="D31" s="100"/>
      <c r="E31" s="6"/>
      <c r="F31" s="6"/>
      <c r="G31" s="6"/>
      <c r="H31" s="6"/>
      <c r="I31" s="46"/>
      <c r="J31" s="100"/>
      <c r="K31" s="276" t="s">
        <v>287</v>
      </c>
      <c r="L31" s="200" t="s">
        <v>15</v>
      </c>
      <c r="M31" s="6"/>
      <c r="N31" s="161"/>
      <c r="O31" s="311"/>
      <c r="P31" s="309"/>
      <c r="Q31" s="100"/>
      <c r="R31" s="145"/>
      <c r="S31" s="6"/>
      <c r="T31" s="7"/>
      <c r="U31" s="100"/>
      <c r="V31" s="7"/>
      <c r="W31" s="100"/>
      <c r="X31" s="132"/>
      <c r="Y31" s="8"/>
      <c r="Z31" s="8"/>
      <c r="AA31" s="8"/>
      <c r="AB31" s="8"/>
      <c r="AC31" s="8"/>
      <c r="AD31" s="8"/>
      <c r="AE31" s="8"/>
      <c r="AF31" s="8"/>
      <c r="AG31" s="8"/>
      <c r="AH31"/>
      <c r="AI31" s="8"/>
    </row>
    <row r="32" spans="1:35" s="36" customFormat="1" ht="42" customHeight="1" thickTop="1" x14ac:dyDescent="0.25">
      <c r="A32" s="315" t="s">
        <v>18</v>
      </c>
      <c r="B32" s="303" t="s">
        <v>263</v>
      </c>
      <c r="C32" s="198" t="s">
        <v>115</v>
      </c>
      <c r="D32" s="190" t="s">
        <v>15</v>
      </c>
      <c r="E32" s="6"/>
      <c r="F32" s="6"/>
      <c r="G32" s="94"/>
      <c r="H32" s="95"/>
      <c r="I32" s="94"/>
      <c r="J32" s="95"/>
      <c r="K32" s="94"/>
      <c r="L32" s="95"/>
      <c r="M32" s="96"/>
      <c r="N32" s="97"/>
      <c r="O32" s="305" t="s">
        <v>18</v>
      </c>
      <c r="P32" s="307" t="s">
        <v>263</v>
      </c>
      <c r="Q32" s="170"/>
      <c r="R32" s="95"/>
      <c r="S32" s="94"/>
      <c r="T32" s="95"/>
      <c r="U32" s="94"/>
      <c r="V32" s="95"/>
      <c r="W32" s="94"/>
      <c r="X32" s="98"/>
      <c r="Y32" s="37"/>
      <c r="Z32" s="8"/>
      <c r="AA32" s="8"/>
      <c r="AB32" s="8"/>
      <c r="AC32" s="8"/>
      <c r="AD32" s="8"/>
      <c r="AE32" s="8"/>
      <c r="AF32" s="8"/>
      <c r="AG32" s="8"/>
      <c r="AH32"/>
      <c r="AI32" s="8"/>
    </row>
    <row r="33" spans="1:35" s="36" customFormat="1" ht="39" customHeight="1" thickBot="1" x14ac:dyDescent="0.3">
      <c r="A33" s="316"/>
      <c r="B33" s="304"/>
      <c r="C33" s="46"/>
      <c r="D33" s="47"/>
      <c r="E33" s="81" t="s">
        <v>275</v>
      </c>
      <c r="F33" s="81" t="s">
        <v>16</v>
      </c>
      <c r="G33" s="100"/>
      <c r="H33" s="100"/>
      <c r="I33" s="99" t="s">
        <v>122</v>
      </c>
      <c r="J33" s="81" t="s">
        <v>15</v>
      </c>
      <c r="K33" s="191"/>
      <c r="L33" s="7"/>
      <c r="M33" s="103"/>
      <c r="N33" s="100"/>
      <c r="O33" s="306"/>
      <c r="P33" s="308"/>
      <c r="Q33" s="6"/>
      <c r="R33" s="101"/>
      <c r="S33" s="100"/>
      <c r="T33" s="101"/>
      <c r="U33" s="100"/>
      <c r="V33" s="101"/>
      <c r="W33" s="104" t="s">
        <v>242</v>
      </c>
      <c r="X33" s="131" t="s">
        <v>101</v>
      </c>
      <c r="Y33" s="8"/>
      <c r="Z33" s="8"/>
      <c r="AA33" s="8"/>
      <c r="AB33" s="8"/>
      <c r="AC33" s="8"/>
      <c r="AD33" s="8"/>
      <c r="AE33" s="8"/>
      <c r="AF33" s="8"/>
      <c r="AG33" s="8"/>
      <c r="AH33"/>
      <c r="AI33" s="8"/>
    </row>
    <row r="34" spans="1:35" s="36" customFormat="1" ht="45" customHeight="1" thickTop="1" x14ac:dyDescent="0.25">
      <c r="A34" s="317" t="s">
        <v>20</v>
      </c>
      <c r="B34" s="303" t="s">
        <v>264</v>
      </c>
      <c r="C34" s="198" t="s">
        <v>274</v>
      </c>
      <c r="D34" s="190" t="s">
        <v>15</v>
      </c>
      <c r="E34" s="94"/>
      <c r="F34" s="94"/>
      <c r="G34" s="81" t="s">
        <v>161</v>
      </c>
      <c r="H34" s="81" t="s">
        <v>15</v>
      </c>
      <c r="I34" s="94"/>
      <c r="J34" s="95"/>
      <c r="K34" s="94"/>
      <c r="L34" s="94"/>
      <c r="M34" s="46"/>
      <c r="N34" s="94"/>
      <c r="O34" s="311" t="s">
        <v>20</v>
      </c>
      <c r="P34" s="309" t="s">
        <v>264</v>
      </c>
      <c r="Q34" s="115"/>
      <c r="R34" s="89"/>
      <c r="S34" s="89"/>
      <c r="T34" s="89"/>
      <c r="U34" s="89"/>
      <c r="V34" s="89"/>
      <c r="W34" s="89"/>
      <c r="X34" s="158"/>
      <c r="Y34" s="8"/>
      <c r="Z34" s="8"/>
      <c r="AA34" s="8"/>
      <c r="AB34" s="8"/>
      <c r="AC34" s="8"/>
      <c r="AD34" s="8"/>
      <c r="AE34" s="8"/>
      <c r="AF34" s="8"/>
      <c r="AG34" s="8"/>
      <c r="AH34"/>
      <c r="AI34" s="8"/>
    </row>
    <row r="35" spans="1:35" s="36" customFormat="1" ht="45" customHeight="1" thickBot="1" x14ac:dyDescent="0.3">
      <c r="A35" s="317"/>
      <c r="B35" s="304"/>
      <c r="C35" s="100"/>
      <c r="D35" s="101"/>
      <c r="E35" s="100"/>
      <c r="F35" s="101"/>
      <c r="G35" s="276" t="s">
        <v>289</v>
      </c>
      <c r="H35" s="200" t="s">
        <v>16</v>
      </c>
      <c r="I35" s="100"/>
      <c r="J35" s="6"/>
      <c r="K35" s="6"/>
      <c r="L35" s="191"/>
      <c r="M35" s="140"/>
      <c r="N35" s="166"/>
      <c r="O35" s="311"/>
      <c r="P35" s="309"/>
      <c r="Q35" s="100"/>
      <c r="R35" s="101"/>
      <c r="S35" s="100"/>
      <c r="T35" s="6"/>
      <c r="U35" s="186" t="s">
        <v>298</v>
      </c>
      <c r="V35" s="187" t="s">
        <v>101</v>
      </c>
      <c r="W35" s="104" t="s">
        <v>296</v>
      </c>
      <c r="X35" s="214" t="s">
        <v>185</v>
      </c>
      <c r="Y35" s="203"/>
      <c r="Z35" s="8"/>
      <c r="AA35" s="8"/>
      <c r="AB35" s="8"/>
      <c r="AC35" s="8"/>
      <c r="AD35" s="8"/>
      <c r="AE35" s="8"/>
      <c r="AF35" s="8"/>
      <c r="AG35" s="8"/>
      <c r="AH35"/>
      <c r="AI35" s="8"/>
    </row>
    <row r="36" spans="1:35" s="36" customFormat="1" ht="48" customHeight="1" thickTop="1" x14ac:dyDescent="0.25">
      <c r="A36" s="301" t="s">
        <v>22</v>
      </c>
      <c r="B36" s="303" t="s">
        <v>265</v>
      </c>
      <c r="C36" s="184" t="s">
        <v>284</v>
      </c>
      <c r="D36" s="184" t="s">
        <v>16</v>
      </c>
      <c r="E36" s="6"/>
      <c r="F36" s="6"/>
      <c r="G36" s="184" t="s">
        <v>297</v>
      </c>
      <c r="H36" s="184" t="s">
        <v>16</v>
      </c>
      <c r="I36" s="208" t="s">
        <v>276</v>
      </c>
      <c r="J36" s="93" t="s">
        <v>15</v>
      </c>
      <c r="K36" s="92" t="s">
        <v>278</v>
      </c>
      <c r="L36" s="127" t="s">
        <v>15</v>
      </c>
      <c r="M36" s="95"/>
      <c r="N36" s="94"/>
      <c r="O36" s="305" t="s">
        <v>22</v>
      </c>
      <c r="P36" s="307" t="s">
        <v>265</v>
      </c>
      <c r="Q36" s="115"/>
      <c r="R36" s="89"/>
      <c r="S36" s="85"/>
      <c r="T36" s="95"/>
      <c r="U36" s="46"/>
      <c r="V36" s="95"/>
      <c r="W36" s="94"/>
      <c r="X36" s="159"/>
      <c r="Y36" s="8"/>
      <c r="Z36" s="8"/>
      <c r="AA36" s="8"/>
      <c r="AB36" s="8"/>
      <c r="AC36" s="8"/>
      <c r="AD36" s="8"/>
      <c r="AE36" s="8"/>
      <c r="AF36" s="8"/>
      <c r="AG36" s="8"/>
      <c r="AH36"/>
      <c r="AI36" s="8"/>
    </row>
    <row r="37" spans="1:35" s="36" customFormat="1" ht="45.75" customHeight="1" thickBot="1" x14ac:dyDescent="0.3">
      <c r="A37" s="302"/>
      <c r="B37" s="304"/>
      <c r="C37" s="6"/>
      <c r="D37" s="100"/>
      <c r="E37" s="81" t="s">
        <v>238</v>
      </c>
      <c r="F37" s="81" t="s">
        <v>15</v>
      </c>
      <c r="G37" s="100"/>
      <c r="H37" s="7"/>
      <c r="I37" s="100"/>
      <c r="J37" s="100"/>
      <c r="K37" s="191"/>
      <c r="L37" s="100"/>
      <c r="M37" s="46"/>
      <c r="N37" s="166"/>
      <c r="O37" s="306"/>
      <c r="P37" s="308"/>
      <c r="Q37" s="100"/>
      <c r="R37" s="101"/>
      <c r="S37" s="104" t="s">
        <v>292</v>
      </c>
      <c r="T37" s="131" t="s">
        <v>101</v>
      </c>
      <c r="U37" s="100"/>
      <c r="V37" s="101"/>
      <c r="W37" s="100"/>
      <c r="X37" s="101"/>
      <c r="Y37" s="203"/>
      <c r="Z37" s="8"/>
      <c r="AA37" s="8"/>
      <c r="AB37" s="8"/>
      <c r="AC37" s="8"/>
      <c r="AD37" s="8"/>
      <c r="AE37" s="8"/>
      <c r="AF37" s="8"/>
      <c r="AG37" s="8"/>
      <c r="AH37"/>
      <c r="AI37" s="8"/>
    </row>
    <row r="38" spans="1:35" s="8" customFormat="1" ht="36.75" customHeight="1" thickTop="1" x14ac:dyDescent="0.25">
      <c r="A38" s="310" t="s">
        <v>23</v>
      </c>
      <c r="B38" s="303" t="s">
        <v>266</v>
      </c>
      <c r="C38" s="96"/>
      <c r="D38" s="97"/>
      <c r="E38" s="94"/>
      <c r="F38" s="97"/>
      <c r="G38" s="94"/>
      <c r="H38" s="95"/>
      <c r="I38" s="6"/>
      <c r="J38" s="46"/>
      <c r="K38" s="4"/>
      <c r="L38" s="7"/>
      <c r="M38" s="94"/>
      <c r="N38" s="95"/>
      <c r="O38" s="311" t="s">
        <v>23</v>
      </c>
      <c r="P38" s="309" t="s">
        <v>266</v>
      </c>
      <c r="Q38" s="48"/>
      <c r="R38" s="86"/>
      <c r="S38" s="94"/>
      <c r="T38" s="95"/>
      <c r="U38" s="85"/>
      <c r="V38" s="86"/>
      <c r="W38" s="128"/>
      <c r="X38" s="133"/>
      <c r="AH38"/>
    </row>
    <row r="39" spans="1:35" s="8" customFormat="1" ht="41.25" customHeight="1" thickBot="1" x14ac:dyDescent="0.3">
      <c r="A39" s="310"/>
      <c r="B39" s="304"/>
      <c r="C39" s="99" t="s">
        <v>165</v>
      </c>
      <c r="D39" s="99" t="s">
        <v>16</v>
      </c>
      <c r="E39" s="85"/>
      <c r="F39" s="101"/>
      <c r="G39" s="139" t="s">
        <v>237</v>
      </c>
      <c r="H39" s="196" t="s">
        <v>16</v>
      </c>
      <c r="I39" s="99" t="s">
        <v>277</v>
      </c>
      <c r="J39" s="81" t="s">
        <v>15</v>
      </c>
      <c r="K39" s="81" t="s">
        <v>285</v>
      </c>
      <c r="L39" s="185" t="s">
        <v>15</v>
      </c>
      <c r="M39" s="100"/>
      <c r="N39" s="6"/>
      <c r="O39" s="311"/>
      <c r="P39" s="309"/>
      <c r="Q39" s="104" t="s">
        <v>246</v>
      </c>
      <c r="R39" s="214" t="s">
        <v>101</v>
      </c>
      <c r="S39" s="6"/>
      <c r="T39" s="7"/>
      <c r="U39" s="100"/>
      <c r="V39" s="101"/>
      <c r="W39" s="100"/>
      <c r="X39" s="101"/>
      <c r="Y39" s="203"/>
      <c r="AH39"/>
    </row>
    <row r="40" spans="1:35" s="8" customFormat="1" ht="40.5" customHeight="1" thickTop="1" x14ac:dyDescent="0.25">
      <c r="A40" s="112" t="s">
        <v>25</v>
      </c>
      <c r="B40" s="91" t="s">
        <v>267</v>
      </c>
      <c r="C40" s="134" t="s">
        <v>33</v>
      </c>
      <c r="D40" s="135" t="s">
        <v>15</v>
      </c>
      <c r="E40" s="94" t="s">
        <v>31</v>
      </c>
      <c r="F40" s="95"/>
      <c r="G40" s="94"/>
      <c r="H40" s="95"/>
      <c r="I40" s="94"/>
      <c r="J40" s="95"/>
      <c r="K40" s="95"/>
      <c r="L40" s="141"/>
      <c r="M40" s="95"/>
      <c r="N40" s="167"/>
      <c r="O40" s="179" t="s">
        <v>25</v>
      </c>
      <c r="P40" s="195" t="s">
        <v>267</v>
      </c>
      <c r="Q40" s="116"/>
      <c r="R40" s="117"/>
      <c r="S40" s="142"/>
      <c r="T40" s="95"/>
      <c r="U40" s="141"/>
      <c r="V40" s="95"/>
      <c r="W40" s="96"/>
      <c r="X40" s="98"/>
      <c r="AH40"/>
    </row>
    <row r="41" spans="1:35" s="8" customFormat="1" ht="40.5" hidden="1" customHeight="1" x14ac:dyDescent="0.25">
      <c r="A41" s="118" t="s">
        <v>69</v>
      </c>
      <c r="B41" s="27"/>
      <c r="C41" s="4"/>
      <c r="D41" s="5"/>
      <c r="E41" s="4"/>
      <c r="F41" s="5"/>
      <c r="G41" s="4"/>
      <c r="H41" s="5"/>
      <c r="I41" s="5"/>
      <c r="J41" s="5"/>
      <c r="K41" s="5"/>
      <c r="L41" s="14"/>
      <c r="M41" s="5"/>
      <c r="N41" s="168"/>
      <c r="O41" s="180" t="s">
        <v>69</v>
      </c>
      <c r="P41" s="182" t="s">
        <v>24</v>
      </c>
      <c r="Q41" s="172"/>
      <c r="R41" s="73"/>
      <c r="S41" s="9"/>
      <c r="T41" s="5"/>
      <c r="U41" s="14"/>
      <c r="V41" s="5"/>
      <c r="W41" s="6"/>
      <c r="X41" s="119"/>
    </row>
    <row r="42" spans="1:35" ht="24.95" customHeight="1" thickBot="1" x14ac:dyDescent="0.3">
      <c r="A42" s="312" t="s">
        <v>1</v>
      </c>
      <c r="B42" s="313"/>
      <c r="C42" s="122" t="s">
        <v>9</v>
      </c>
      <c r="D42" s="122" t="s">
        <v>3</v>
      </c>
      <c r="E42" s="122" t="s">
        <v>10</v>
      </c>
      <c r="F42" s="122" t="s">
        <v>3</v>
      </c>
      <c r="G42" s="122" t="s">
        <v>11</v>
      </c>
      <c r="H42" s="122" t="s">
        <v>3</v>
      </c>
      <c r="I42" s="122" t="s">
        <v>12</v>
      </c>
      <c r="J42" s="122" t="s">
        <v>3</v>
      </c>
      <c r="K42" s="123" t="s">
        <v>7</v>
      </c>
      <c r="L42" s="120" t="s">
        <v>3</v>
      </c>
      <c r="M42" s="123" t="s">
        <v>8</v>
      </c>
      <c r="N42" s="162" t="s">
        <v>3</v>
      </c>
      <c r="O42" s="312" t="s">
        <v>1</v>
      </c>
      <c r="P42" s="314"/>
      <c r="Q42" s="124" t="s">
        <v>9</v>
      </c>
      <c r="R42" s="122" t="s">
        <v>3</v>
      </c>
      <c r="S42" s="122" t="s">
        <v>10</v>
      </c>
      <c r="T42" s="122" t="s">
        <v>3</v>
      </c>
      <c r="U42" s="122" t="s">
        <v>11</v>
      </c>
      <c r="V42" s="122" t="s">
        <v>3</v>
      </c>
      <c r="W42" s="122" t="s">
        <v>12</v>
      </c>
      <c r="X42" s="125" t="s">
        <v>3</v>
      </c>
    </row>
    <row r="43" spans="1:35" s="8" customFormat="1" ht="44.25" customHeight="1" thickTop="1" x14ac:dyDescent="0.25">
      <c r="A43" s="310" t="s">
        <v>13</v>
      </c>
      <c r="B43" s="303" t="s">
        <v>268</v>
      </c>
      <c r="C43" s="85"/>
      <c r="D43" s="6"/>
      <c r="E43" s="46"/>
      <c r="F43" s="46"/>
      <c r="G43" s="85"/>
      <c r="H43" s="46"/>
      <c r="I43" s="6"/>
      <c r="J43" s="6"/>
      <c r="K43" s="85"/>
      <c r="L43" s="47"/>
      <c r="M43" s="86"/>
      <c r="N43" s="65"/>
      <c r="O43" s="311" t="s">
        <v>13</v>
      </c>
      <c r="P43" s="309" t="s">
        <v>268</v>
      </c>
      <c r="Q43" s="94"/>
      <c r="R43" s="95"/>
      <c r="S43" s="94"/>
      <c r="T43" s="95"/>
      <c r="U43" s="85"/>
      <c r="V43" s="47"/>
      <c r="W43" s="85"/>
      <c r="X43" s="157"/>
    </row>
    <row r="44" spans="1:35" s="8" customFormat="1" ht="40.5" customHeight="1" thickBot="1" x14ac:dyDescent="0.3">
      <c r="A44" s="310"/>
      <c r="B44" s="304"/>
      <c r="C44" s="280" t="s">
        <v>281</v>
      </c>
      <c r="D44" s="252" t="s">
        <v>16</v>
      </c>
      <c r="E44" s="60" t="s">
        <v>204</v>
      </c>
      <c r="F44" s="209" t="s">
        <v>16</v>
      </c>
      <c r="G44" s="100"/>
      <c r="H44" s="100"/>
      <c r="I44" s="186" t="s">
        <v>301</v>
      </c>
      <c r="J44" s="187" t="s">
        <v>15</v>
      </c>
      <c r="K44" s="81" t="s">
        <v>244</v>
      </c>
      <c r="L44" s="99" t="s">
        <v>15</v>
      </c>
      <c r="M44" s="6"/>
      <c r="N44" s="45"/>
      <c r="O44" s="311"/>
      <c r="P44" s="309"/>
      <c r="Q44" s="191"/>
      <c r="R44" s="47"/>
      <c r="S44" s="191"/>
      <c r="T44" s="47"/>
      <c r="U44" s="6"/>
      <c r="V44" s="7"/>
      <c r="W44" s="100"/>
      <c r="X44" s="145"/>
      <c r="Y44" s="203"/>
    </row>
    <row r="45" spans="1:35" s="8" customFormat="1" ht="46.5" customHeight="1" thickTop="1" x14ac:dyDescent="0.25">
      <c r="A45" s="301" t="s">
        <v>18</v>
      </c>
      <c r="B45" s="303" t="s">
        <v>269</v>
      </c>
      <c r="C45" s="6"/>
      <c r="D45" s="97"/>
      <c r="E45" s="94"/>
      <c r="F45" s="95"/>
      <c r="G45" s="85"/>
      <c r="H45" s="7"/>
      <c r="I45" s="94"/>
      <c r="J45" s="47"/>
      <c r="K45" s="275" t="s">
        <v>302</v>
      </c>
      <c r="L45" s="95"/>
      <c r="M45" s="94"/>
      <c r="N45" s="95"/>
      <c r="O45" s="305" t="s">
        <v>18</v>
      </c>
      <c r="P45" s="307" t="s">
        <v>269</v>
      </c>
      <c r="Q45" s="94"/>
      <c r="R45" s="95"/>
      <c r="S45" s="94"/>
      <c r="T45" s="95"/>
      <c r="U45" s="115"/>
      <c r="V45" s="115"/>
      <c r="W45" s="115"/>
      <c r="X45" s="144"/>
    </row>
    <row r="46" spans="1:35" s="8" customFormat="1" ht="46.5" customHeight="1" thickBot="1" x14ac:dyDescent="0.3">
      <c r="A46" s="302"/>
      <c r="B46" s="304"/>
      <c r="C46" s="99" t="s">
        <v>223</v>
      </c>
      <c r="D46" s="102" t="s">
        <v>16</v>
      </c>
      <c r="E46" s="186" t="s">
        <v>290</v>
      </c>
      <c r="F46" s="187" t="s">
        <v>16</v>
      </c>
      <c r="G46" s="100"/>
      <c r="H46" s="101"/>
      <c r="I46" s="210" t="s">
        <v>139</v>
      </c>
      <c r="J46" s="209" t="s">
        <v>15</v>
      </c>
      <c r="K46" s="210" t="s">
        <v>166</v>
      </c>
      <c r="L46" s="209" t="s">
        <v>15</v>
      </c>
      <c r="M46" s="85"/>
      <c r="N46" s="101"/>
      <c r="O46" s="306"/>
      <c r="P46" s="308"/>
      <c r="Q46" s="191"/>
      <c r="R46" s="191"/>
      <c r="S46" s="100"/>
      <c r="T46" s="145"/>
      <c r="U46" s="100"/>
      <c r="V46" s="101"/>
      <c r="W46" s="100"/>
      <c r="X46" s="145"/>
      <c r="Y46" s="203"/>
    </row>
    <row r="47" spans="1:35" s="8" customFormat="1" ht="41.25" customHeight="1" thickTop="1" x14ac:dyDescent="0.25">
      <c r="A47" s="310" t="s">
        <v>20</v>
      </c>
      <c r="B47" s="303" t="s">
        <v>270</v>
      </c>
      <c r="C47" s="46"/>
      <c r="D47" s="95"/>
      <c r="E47" s="96"/>
      <c r="F47" s="97"/>
      <c r="G47" s="6"/>
      <c r="H47" s="95"/>
      <c r="I47" s="6"/>
      <c r="J47" s="7"/>
      <c r="K47" s="275"/>
      <c r="L47" s="95"/>
      <c r="M47" s="94"/>
      <c r="N47" s="95"/>
      <c r="O47" s="311" t="s">
        <v>20</v>
      </c>
      <c r="P47" s="309" t="s">
        <v>270</v>
      </c>
      <c r="Q47" s="6"/>
      <c r="R47" s="7"/>
      <c r="S47" s="85"/>
      <c r="T47" s="86"/>
      <c r="U47" s="85"/>
      <c r="V47" s="143"/>
      <c r="W47" s="128"/>
      <c r="X47" s="160"/>
    </row>
    <row r="48" spans="1:35" s="8" customFormat="1" ht="43.5" customHeight="1" thickBot="1" x14ac:dyDescent="0.3">
      <c r="A48" s="310"/>
      <c r="B48" s="304"/>
      <c r="C48" s="139" t="s">
        <v>241</v>
      </c>
      <c r="D48" s="196" t="s">
        <v>15</v>
      </c>
      <c r="E48" s="100"/>
      <c r="F48" s="101"/>
      <c r="G48" s="99" t="s">
        <v>108</v>
      </c>
      <c r="H48" s="102" t="s">
        <v>15</v>
      </c>
      <c r="I48" s="100"/>
      <c r="J48" s="101"/>
      <c r="K48" s="6"/>
      <c r="L48" s="191"/>
      <c r="M48" s="6"/>
      <c r="N48" s="101"/>
      <c r="O48" s="311"/>
      <c r="P48" s="309"/>
      <c r="Q48" s="104" t="s">
        <v>291</v>
      </c>
      <c r="R48" s="214" t="s">
        <v>101</v>
      </c>
      <c r="S48" s="100"/>
      <c r="T48" s="101"/>
      <c r="U48" s="50"/>
      <c r="V48" s="45"/>
      <c r="W48" s="100"/>
      <c r="X48" s="145"/>
    </row>
    <row r="49" spans="1:25" s="8" customFormat="1" ht="41.25" customHeight="1" thickTop="1" x14ac:dyDescent="0.25">
      <c r="A49" s="301" t="s">
        <v>22</v>
      </c>
      <c r="B49" s="303" t="s">
        <v>271</v>
      </c>
      <c r="C49" s="94"/>
      <c r="D49" s="94"/>
      <c r="E49" s="96"/>
      <c r="F49" s="96"/>
      <c r="G49" s="94"/>
      <c r="H49" s="7"/>
      <c r="I49" s="92" t="s">
        <v>115</v>
      </c>
      <c r="J49" s="127" t="s">
        <v>15</v>
      </c>
      <c r="K49" s="92" t="s">
        <v>222</v>
      </c>
      <c r="L49" s="93" t="s">
        <v>15</v>
      </c>
      <c r="M49" s="94"/>
      <c r="N49" s="95"/>
      <c r="O49" s="305" t="s">
        <v>22</v>
      </c>
      <c r="P49" s="307" t="s">
        <v>271</v>
      </c>
      <c r="Q49" s="94"/>
      <c r="R49" s="95"/>
      <c r="S49" s="94"/>
      <c r="T49" s="95"/>
      <c r="U49" s="94"/>
      <c r="V49" s="146"/>
      <c r="W49" s="97"/>
      <c r="X49" s="213"/>
    </row>
    <row r="50" spans="1:25" s="8" customFormat="1" ht="45" customHeight="1" thickBot="1" x14ac:dyDescent="0.3">
      <c r="A50" s="302"/>
      <c r="B50" s="304"/>
      <c r="C50" s="126" t="s">
        <v>279</v>
      </c>
      <c r="D50" s="127" t="s">
        <v>16</v>
      </c>
      <c r="E50" s="210" t="s">
        <v>239</v>
      </c>
      <c r="F50" s="127" t="s">
        <v>16</v>
      </c>
      <c r="G50" s="46"/>
      <c r="H50" s="101"/>
      <c r="I50" s="100"/>
      <c r="J50" s="101"/>
      <c r="K50" s="104" t="s">
        <v>243</v>
      </c>
      <c r="L50" s="131" t="s">
        <v>101</v>
      </c>
      <c r="M50" s="85"/>
      <c r="N50" s="101"/>
      <c r="O50" s="306"/>
      <c r="P50" s="308"/>
      <c r="Q50" s="191"/>
      <c r="R50" s="191"/>
      <c r="S50" s="191"/>
      <c r="T50" s="191"/>
      <c r="U50" s="6"/>
      <c r="V50" s="145"/>
      <c r="W50" s="104" t="s">
        <v>294</v>
      </c>
      <c r="X50" s="214" t="s">
        <v>101</v>
      </c>
      <c r="Y50" s="203"/>
    </row>
    <row r="51" spans="1:25" s="8" customFormat="1" ht="40.5" customHeight="1" thickTop="1" x14ac:dyDescent="0.25">
      <c r="A51" s="301" t="s">
        <v>23</v>
      </c>
      <c r="B51" s="303" t="s">
        <v>272</v>
      </c>
      <c r="C51" s="94"/>
      <c r="D51" s="95"/>
      <c r="E51" s="46"/>
      <c r="F51" s="95"/>
      <c r="G51" s="94"/>
      <c r="H51" s="7"/>
      <c r="I51" s="215" t="s">
        <v>280</v>
      </c>
      <c r="J51" s="81" t="s">
        <v>16</v>
      </c>
      <c r="K51" s="94"/>
      <c r="L51" s="97"/>
      <c r="M51" s="94"/>
      <c r="N51" s="169"/>
      <c r="O51" s="305" t="s">
        <v>23</v>
      </c>
      <c r="P51" s="309" t="s">
        <v>272</v>
      </c>
      <c r="Q51" s="94"/>
      <c r="R51" s="7"/>
      <c r="S51" s="94"/>
      <c r="T51" s="85"/>
      <c r="U51" s="94"/>
      <c r="V51" s="146"/>
      <c r="W51" s="109"/>
      <c r="X51" s="133"/>
    </row>
    <row r="52" spans="1:25" s="8" customFormat="1" ht="45" customHeight="1" thickBot="1" x14ac:dyDescent="0.3">
      <c r="A52" s="302"/>
      <c r="B52" s="304"/>
      <c r="C52" s="4"/>
      <c r="D52" s="7"/>
      <c r="E52" s="100"/>
      <c r="F52" s="47"/>
      <c r="G52" s="4"/>
      <c r="H52" s="7"/>
      <c r="I52" s="108" t="s">
        <v>234</v>
      </c>
      <c r="J52" s="209" t="s">
        <v>15</v>
      </c>
      <c r="K52" s="6"/>
      <c r="L52" s="101"/>
      <c r="M52" s="85"/>
      <c r="N52" s="101"/>
      <c r="O52" s="306"/>
      <c r="P52" s="309"/>
      <c r="Q52" s="100"/>
      <c r="R52" s="101"/>
      <c r="S52" s="100"/>
      <c r="T52" s="101"/>
      <c r="U52" s="171"/>
      <c r="V52" s="101"/>
      <c r="W52" s="100"/>
      <c r="X52" s="101"/>
    </row>
    <row r="53" spans="1:25" s="8" customFormat="1" ht="42.75" customHeight="1" thickTop="1" thickBot="1" x14ac:dyDescent="0.3">
      <c r="A53" s="150" t="s">
        <v>25</v>
      </c>
      <c r="B53" s="91" t="s">
        <v>273</v>
      </c>
      <c r="C53" s="94"/>
      <c r="D53" s="95"/>
      <c r="E53" s="151"/>
      <c r="F53" s="154"/>
      <c r="G53" s="217"/>
      <c r="H53" s="152"/>
      <c r="I53" s="151"/>
      <c r="J53" s="152"/>
      <c r="K53" s="151"/>
      <c r="L53" s="152"/>
      <c r="M53" s="151"/>
      <c r="N53" s="154"/>
      <c r="O53" s="183" t="s">
        <v>25</v>
      </c>
      <c r="P53" s="195" t="s">
        <v>273</v>
      </c>
      <c r="Q53" s="153"/>
      <c r="R53" s="152"/>
      <c r="S53" s="151"/>
      <c r="T53" s="152"/>
      <c r="U53" s="153"/>
      <c r="V53" s="154"/>
      <c r="W53" s="155"/>
      <c r="X53" s="156"/>
    </row>
    <row r="54" spans="1:25" s="8" customFormat="1" ht="42.75" hidden="1" customHeight="1" thickTop="1" thickBot="1" x14ac:dyDescent="0.3">
      <c r="A54" s="147" t="s">
        <v>69</v>
      </c>
      <c r="B54" s="222"/>
      <c r="C54" s="46"/>
      <c r="D54" s="47"/>
      <c r="E54" s="85"/>
      <c r="F54" s="86"/>
      <c r="G54" s="148"/>
      <c r="H54" s="86"/>
      <c r="I54" s="85"/>
      <c r="J54" s="86"/>
      <c r="K54" s="85"/>
      <c r="L54" s="86"/>
      <c r="M54" s="46"/>
      <c r="N54" s="86"/>
      <c r="O54" s="149" t="s">
        <v>69</v>
      </c>
      <c r="P54" s="74" t="s">
        <v>95</v>
      </c>
      <c r="Q54" s="128"/>
      <c r="R54" s="111"/>
      <c r="S54" s="46"/>
      <c r="T54" s="86"/>
      <c r="U54" s="48"/>
      <c r="V54" s="65"/>
      <c r="W54" s="128"/>
      <c r="X54" s="129"/>
    </row>
    <row r="55" spans="1:25" ht="29.25" customHeight="1" thickTop="1" x14ac:dyDescent="0.25">
      <c r="B55" s="223"/>
      <c r="C55" s="223"/>
      <c r="D55" s="223"/>
      <c r="G55" s="42"/>
      <c r="I55" s="15" t="s">
        <v>43</v>
      </c>
      <c r="J55" s="15"/>
      <c r="K55" s="16" t="s">
        <v>1</v>
      </c>
      <c r="L55" s="16" t="s">
        <v>44</v>
      </c>
      <c r="M55" s="16" t="s">
        <v>1</v>
      </c>
      <c r="N55" s="16" t="s">
        <v>44</v>
      </c>
      <c r="O55" s="288" t="s">
        <v>45</v>
      </c>
      <c r="P55" s="289"/>
      <c r="Q55" s="16" t="s">
        <v>46</v>
      </c>
      <c r="R55" s="16" t="s">
        <v>1</v>
      </c>
      <c r="S55" s="16" t="s">
        <v>44</v>
      </c>
      <c r="T55" s="16" t="s">
        <v>45</v>
      </c>
    </row>
    <row r="56" spans="1:25" ht="29.25" customHeight="1" x14ac:dyDescent="0.25">
      <c r="E56" t="s">
        <v>31</v>
      </c>
      <c r="I56" s="17" t="s">
        <v>47</v>
      </c>
      <c r="J56" s="18"/>
      <c r="K56" s="19">
        <f>2*(COUNTIF($C$4:$J$15,"TRANG")+COUNTIF($Q$4:$X$15,"TRANG")-COUNTIF(G15:J15,"TRANG"))</f>
        <v>14</v>
      </c>
      <c r="L56" s="19">
        <f>2*(COUNTIF($M$4:$N$15,"TRANG")+COUNTIF(K4:L15,"TRANG"))</f>
        <v>6</v>
      </c>
      <c r="M56" s="19">
        <f>2*(COUNTIF($C$4:$J$15,"TRANG")+COUNTIF($Q$4:$X$15,"TRANG")-COUNTIF(I15:L15,"TRANG"))</f>
        <v>14</v>
      </c>
      <c r="N56" s="19">
        <f>2*(COUNTIF($M$4:$N$15,"TRANG")+COUNTIF(K4:L15,"TRANG"))</f>
        <v>6</v>
      </c>
      <c r="O56" s="290">
        <f t="shared" ref="O56:O60" si="0">SUM(M56:N56)</f>
        <v>20</v>
      </c>
      <c r="P56" s="291"/>
      <c r="Q56" s="41" t="s">
        <v>47</v>
      </c>
      <c r="R56" s="19">
        <f>M56+M62+M69+M76</f>
        <v>52</v>
      </c>
      <c r="S56" s="19">
        <f>N56+N62+N69+N76</f>
        <v>24</v>
      </c>
      <c r="T56" s="19">
        <f t="shared" ref="T56:T60" si="1">SUM(R56:S56)</f>
        <v>76</v>
      </c>
    </row>
    <row r="57" spans="1:25" ht="29.25" customHeight="1" x14ac:dyDescent="0.25">
      <c r="E57" t="s">
        <v>31</v>
      </c>
      <c r="I57" s="20" t="s">
        <v>48</v>
      </c>
      <c r="J57" s="21"/>
      <c r="K57" s="22">
        <f>2*(COUNTIF($C$4:$J$15,"UYÊN")+COUNTIF($Q$4:$X$15,"UYÊN")-COUNTIF(G15:J15,"UYÊN"))</f>
        <v>14</v>
      </c>
      <c r="L57" s="22">
        <f>2*(COUNTIF($M$4:$N$15,"UYÊN")+COUNTIF(K4:L15,"UYÊN"))</f>
        <v>0</v>
      </c>
      <c r="M57" s="22">
        <f>2*(COUNTIF($C$4:$J$15,"UYÊN")+COUNTIF($Q$4:$X$15,"UYÊN")-COUNTIF(I15:L15,"UYÊN"))</f>
        <v>14</v>
      </c>
      <c r="N57" s="22">
        <f>2*(COUNTIF($M$4:$N$15,"UYÊN")+COUNTIF(K4:L15,"UYÊN"))</f>
        <v>0</v>
      </c>
      <c r="O57" s="292">
        <f t="shared" si="0"/>
        <v>14</v>
      </c>
      <c r="P57" s="293"/>
      <c r="Q57" s="33" t="s">
        <v>48</v>
      </c>
      <c r="R57" s="22">
        <f>M57+M63+M70+M77</f>
        <v>66</v>
      </c>
      <c r="S57" s="22">
        <f>N57+N63+N70+N77</f>
        <v>0</v>
      </c>
      <c r="T57" s="22">
        <f t="shared" si="1"/>
        <v>66</v>
      </c>
    </row>
    <row r="58" spans="1:25" ht="29.25" customHeight="1" x14ac:dyDescent="0.25">
      <c r="C58" s="278"/>
      <c r="G58" t="s">
        <v>31</v>
      </c>
      <c r="I58" s="23"/>
      <c r="J58" s="24"/>
      <c r="K58" s="10">
        <f>2*(COUNTIF($C$4:$J$15,"NGUYÊN")+COUNTIF($Q$4:$X$15,"NGUYÊN")-COUNTIF(G15:J15,"NGUYÊN"))</f>
        <v>0</v>
      </c>
      <c r="L58" s="10">
        <f>2*(COUNTIF($M$4:$N$15,"NGUYÊN")+COUNTIF(K3:L13,"NGUYÊN"))</f>
        <v>0</v>
      </c>
      <c r="M58" s="10">
        <f>2*(COUNTIF($C$4:$J$15,"NGUYÊN")+COUNTIF($Q$4:$X$15,"NGUYÊN")-COUNTIF(I15:L15,"NGUYÊN"))</f>
        <v>0</v>
      </c>
      <c r="N58" s="10">
        <f>2*(COUNTIF($M$4:$N$15,"NGUYÊN")+COUNTIF(K3:L13,"NGUYÊN"))</f>
        <v>0</v>
      </c>
      <c r="O58" s="296">
        <f t="shared" si="0"/>
        <v>0</v>
      </c>
      <c r="P58" s="297"/>
      <c r="Q58" s="35"/>
      <c r="R58" s="10">
        <f t="shared" ref="R58:S60" si="2">M58+M65+M72+M79</f>
        <v>0</v>
      </c>
      <c r="S58" s="10">
        <f t="shared" si="2"/>
        <v>0</v>
      </c>
      <c r="T58" s="10">
        <f t="shared" si="1"/>
        <v>0</v>
      </c>
    </row>
    <row r="59" spans="1:25" ht="29.25" customHeight="1" x14ac:dyDescent="0.25">
      <c r="I59" s="30" t="s">
        <v>187</v>
      </c>
      <c r="J59" s="31"/>
      <c r="K59" s="32">
        <f>2*(COUNTIF($C$4:$J$15,"HOÀNG")+COUNTIF($Q$4:$X$15,"HOÀNG")-COUNTIF(G16:J16,"HOÀNG"))</f>
        <v>2</v>
      </c>
      <c r="L59" s="32">
        <f>2*(COUNTIF($M$4:$N$15,"HOÀNG")+COUNTIF(K4:L15,"HOÀNG"))</f>
        <v>0</v>
      </c>
      <c r="M59" s="32">
        <f>2*(COUNTIF($C$4:$J$15,"HOÀNG")+COUNTIF($Q$4:$X$15,"HOÀNG")-COUNTIF(I16:L16,"HOÀNG"))</f>
        <v>2</v>
      </c>
      <c r="N59" s="32">
        <f>2*(COUNTIF($M$4:$N$15,"HOÀNG")+COUNTIF(K4:L15,"HOÀNG"))</f>
        <v>0</v>
      </c>
      <c r="O59" s="284">
        <f>SUM(M59:N59)</f>
        <v>2</v>
      </c>
      <c r="P59" s="285"/>
      <c r="Q59" s="30" t="s">
        <v>187</v>
      </c>
      <c r="R59" s="32">
        <f t="shared" si="2"/>
        <v>4</v>
      </c>
      <c r="S59" s="32">
        <f t="shared" si="2"/>
        <v>0</v>
      </c>
      <c r="T59" s="32">
        <f t="shared" si="1"/>
        <v>4</v>
      </c>
    </row>
    <row r="60" spans="1:25" ht="29.25" customHeight="1" x14ac:dyDescent="0.25">
      <c r="I60" s="77" t="s">
        <v>98</v>
      </c>
      <c r="J60" s="78"/>
      <c r="K60" s="79">
        <f>2*(COUNTIF($C$4:$J$15,"HIẾU")+COUNTIF($Q$4:$X$15,"HIẾU")-COUNTIF(G17:J17,"HIẾU"))</f>
        <v>6</v>
      </c>
      <c r="L60" s="79">
        <f>2*(COUNTIF($M$4:$N$15,"HIẾU")+COUNTIF(K5:L16,"HIẾU"))</f>
        <v>0</v>
      </c>
      <c r="M60" s="79">
        <f>2*(COUNTIF($C$4:$J$15,"HIẾU")+COUNTIF($Q$4:$X$15,"HIẾU")-COUNTIF(I18:L18,"HIẾU"))</f>
        <v>6</v>
      </c>
      <c r="N60" s="79">
        <f>2*(COUNTIF($M$4:$N$15,"HIẾU")+COUNTIF(K5:L16,"HIẾU"))</f>
        <v>0</v>
      </c>
      <c r="O60" s="299">
        <f t="shared" si="0"/>
        <v>6</v>
      </c>
      <c r="P60" s="300"/>
      <c r="Q60" s="79" t="s">
        <v>98</v>
      </c>
      <c r="R60" s="11">
        <f>M60+M67+M74+M81</f>
        <v>22</v>
      </c>
      <c r="S60" s="11">
        <f t="shared" si="2"/>
        <v>4</v>
      </c>
      <c r="T60" s="11">
        <f t="shared" si="1"/>
        <v>26</v>
      </c>
    </row>
    <row r="61" spans="1:25" ht="29.25" customHeight="1" x14ac:dyDescent="0.25">
      <c r="I61" s="15" t="s">
        <v>51</v>
      </c>
      <c r="J61" s="25"/>
      <c r="K61" s="16" t="s">
        <v>1</v>
      </c>
      <c r="L61" s="16" t="s">
        <v>44</v>
      </c>
      <c r="M61" s="16" t="s">
        <v>1</v>
      </c>
      <c r="N61" s="16" t="s">
        <v>44</v>
      </c>
      <c r="O61" s="288" t="s">
        <v>45</v>
      </c>
      <c r="P61" s="289"/>
      <c r="T61" s="44"/>
      <c r="U61" t="s">
        <v>52</v>
      </c>
    </row>
    <row r="62" spans="1:25" ht="29.25" customHeight="1" x14ac:dyDescent="0.25">
      <c r="I62" s="17" t="s">
        <v>47</v>
      </c>
      <c r="J62" s="18"/>
      <c r="K62" s="19">
        <f>2*(COUNTIF($C$17:$J$28,"TRANG")+COUNTIF($Q$17:$X$28,"TRANG")-COUNTIF(G28:J28,"TRANG"))</f>
        <v>10</v>
      </c>
      <c r="L62" s="19">
        <f>2*(COUNTIF($M$17:$N$28,"TRANG")+COUNTIF(K17:L28,"TRANG"))</f>
        <v>6</v>
      </c>
      <c r="M62" s="19">
        <f>2*(COUNTIF($C$17:$J$28,"TRANG")+COUNTIF($Q$17:$X$28,"TRANG")-COUNTIF(I28:L28,"TRANG"))</f>
        <v>10</v>
      </c>
      <c r="N62" s="19">
        <f>2*(COUNTIF($M$17:$N$28,"TRANG")+COUNTIF(K17:L28,"TRANG"))</f>
        <v>6</v>
      </c>
      <c r="O62" s="290">
        <f t="shared" ref="O62:O67" si="3">SUM(M62:N62)</f>
        <v>16</v>
      </c>
      <c r="P62" s="291"/>
      <c r="T62" s="44"/>
    </row>
    <row r="63" spans="1:25" ht="29.25" customHeight="1" x14ac:dyDescent="0.25">
      <c r="I63" s="20" t="s">
        <v>48</v>
      </c>
      <c r="J63" s="21"/>
      <c r="K63" s="33">
        <f>2*(COUNTIF($C$17:$J$28,"UYÊN")+COUNTIF($Q$17:$X$28,"UYÊN")-COUNTIF(G29:J29,"UYÊN"))</f>
        <v>22</v>
      </c>
      <c r="L63" s="22">
        <f>2*(COUNTIF($M$17:$N$28,"UYÊN")+COUNTIF(K17:L28,"UYÊN"))</f>
        <v>0</v>
      </c>
      <c r="M63" s="33">
        <f>2*(COUNTIF($C$17:$J$28,"UYÊN")+COUNTIF($Q$17:$X$28,"UYÊN")-COUNTIF(I29:L29,"UYÊN"))</f>
        <v>22</v>
      </c>
      <c r="N63" s="22">
        <f>2*(COUNTIF($M$17:$N$28,"UYÊN")+COUNTIF(K17:L28,"UYÊN"))</f>
        <v>0</v>
      </c>
      <c r="O63" s="292">
        <f t="shared" si="3"/>
        <v>22</v>
      </c>
      <c r="P63" s="293"/>
      <c r="T63" s="44"/>
    </row>
    <row r="64" spans="1:25" ht="29.25" hidden="1" customHeight="1" x14ac:dyDescent="0.4">
      <c r="H64" s="26"/>
      <c r="I64" s="28"/>
      <c r="J64" s="29"/>
      <c r="K64" s="34"/>
      <c r="L64" s="13"/>
      <c r="M64" s="34"/>
      <c r="N64" s="13"/>
      <c r="O64" s="294"/>
      <c r="P64" s="295"/>
      <c r="T64" s="44"/>
    </row>
    <row r="65" spans="7:20" ht="29.25" customHeight="1" x14ac:dyDescent="0.4">
      <c r="H65" s="26"/>
      <c r="I65" s="23"/>
      <c r="J65" s="24"/>
      <c r="K65" s="35">
        <f>2*(COUNTIF($C$17:$J$28,"NGUYÊN")+COUNTIF($Q$17:$X$28,"NGUYÊN")-COUNTIF(G31:J32,"NGUYÊN"))</f>
        <v>0</v>
      </c>
      <c r="L65" s="10">
        <f>2*(COUNTIF($M$17:$N$28,"NGUYÊN")+COUNTIF(K16:L26,"NGUYÊN"))</f>
        <v>0</v>
      </c>
      <c r="M65" s="10">
        <f>2*(COUNTIF($C$4:$J$15,"NGUYÊN")+COUNTIF($Q$4:$X$15,"NGUYÊN")-COUNTIF(H21:J21,"NGUYÊN"))</f>
        <v>0</v>
      </c>
      <c r="N65" s="10">
        <f>2*(COUNTIF($M$17:$N$28,"NGUYÊN")+COUNTIF(K16:L26,"NGUYÊN"))</f>
        <v>0</v>
      </c>
      <c r="O65" s="296">
        <f t="shared" si="3"/>
        <v>0</v>
      </c>
      <c r="P65" s="297"/>
      <c r="T65" s="44"/>
    </row>
    <row r="66" spans="7:20" ht="29.25" customHeight="1" x14ac:dyDescent="0.4">
      <c r="H66" s="26"/>
      <c r="I66" s="30" t="s">
        <v>187</v>
      </c>
      <c r="J66" s="31"/>
      <c r="K66" s="40">
        <f>2*(COUNTIF($C$17:$J$28,"HOÀNG")+COUNTIF($Q$17:$X$28,"HOÀNG")-COUNTIF(G32:J33,"HOÀNG"))</f>
        <v>0</v>
      </c>
      <c r="L66" s="32">
        <f>2*(COUNTIF($M$17:$N$28,"HOÀNG")+COUNTIF(K17:L28,"HOÀNG"))</f>
        <v>0</v>
      </c>
      <c r="M66" s="40">
        <f>2*(COUNTIF($C$17:$J$28,"HOÀNG")+COUNTIF($Q$17:$X$28,"HOÀNG")-COUNTIF(I32:L33,"HOÀNG"))</f>
        <v>0</v>
      </c>
      <c r="N66" s="32">
        <f>2*(COUNTIF($M$17:$N$28,"HOÀNG")+COUNTIF(K17:L28,"HOÀNG"))</f>
        <v>0</v>
      </c>
      <c r="O66" s="284">
        <f t="shared" si="3"/>
        <v>0</v>
      </c>
      <c r="P66" s="285"/>
      <c r="T66" s="44"/>
    </row>
    <row r="67" spans="7:20" ht="29.25" customHeight="1" x14ac:dyDescent="0.4">
      <c r="H67" s="26"/>
      <c r="I67" s="77" t="s">
        <v>98</v>
      </c>
      <c r="J67" s="78"/>
      <c r="K67" s="79">
        <f>2*(COUNTIF($C$17:$J$28,"HIẾU")+COUNTIF($Q$17:$X$28,"HIẾU")-COUNTIF(G33:J34,"HIẾU"))</f>
        <v>4</v>
      </c>
      <c r="L67" s="11">
        <f>2*(COUNTIF($M$17:$N$28,"HIẾU")+COUNTIF(K18:L29,"HIẾU"))</f>
        <v>2</v>
      </c>
      <c r="M67" s="79">
        <f>2*(COUNTIF($C$17:$J$28,"HIẾU")+COUNTIF($Q$17:$X$28,"HIẾU")-COUNTIF(I33:L34,"HIẾU"))</f>
        <v>4</v>
      </c>
      <c r="N67" s="11">
        <f>2*(COUNTIF($M$17:$N$28,"HIẾU")+COUNTIF(K18:L29,"HIẾU"))</f>
        <v>2</v>
      </c>
      <c r="O67" s="286">
        <f t="shared" si="3"/>
        <v>6</v>
      </c>
      <c r="P67" s="287"/>
      <c r="T67" s="44"/>
    </row>
    <row r="68" spans="7:20" ht="29.25" customHeight="1" x14ac:dyDescent="0.25">
      <c r="I68" s="15" t="s">
        <v>53</v>
      </c>
      <c r="J68" s="25"/>
      <c r="K68" s="16" t="s">
        <v>1</v>
      </c>
      <c r="L68" s="16" t="s">
        <v>44</v>
      </c>
      <c r="M68" s="16" t="s">
        <v>1</v>
      </c>
      <c r="N68" s="16" t="s">
        <v>44</v>
      </c>
      <c r="O68" s="288" t="s">
        <v>45</v>
      </c>
      <c r="P68" s="289"/>
      <c r="T68" s="44"/>
    </row>
    <row r="69" spans="7:20" ht="29.25" customHeight="1" x14ac:dyDescent="0.25">
      <c r="G69" s="298"/>
      <c r="I69" s="17" t="s">
        <v>47</v>
      </c>
      <c r="J69" s="18"/>
      <c r="K69" s="19">
        <f>2*(COUNTIF($C$30:$J$41,"TRANG")+COUNTIF($Q$30:$X$41,"TRANG")-COUNTIF($G$41:$J$41,"TRANG"))</f>
        <v>16</v>
      </c>
      <c r="L69" s="19">
        <f>2*(COUNTIF($M$30:$N$41,"TRANG")+COUNTIF(K31:L41,"TRANG"))</f>
        <v>6</v>
      </c>
      <c r="M69" s="19">
        <f>2*(COUNTIF($C$30:$J$41,"TRANG")+COUNTIF($Q$30:$X$41,"TRANG")-COUNTIF($G$41:$J$41,"TRANG"))</f>
        <v>16</v>
      </c>
      <c r="N69" s="19">
        <f>2*(COUNTIF($M$30:$N$41,"TRANG")+COUNTIF(K31:L41,"TRANG"))</f>
        <v>6</v>
      </c>
      <c r="O69" s="290">
        <f t="shared" ref="O69:O74" si="4">SUM(M69:N69)</f>
        <v>22</v>
      </c>
      <c r="P69" s="291"/>
      <c r="T69" s="44"/>
    </row>
    <row r="70" spans="7:20" ht="29.25" customHeight="1" x14ac:dyDescent="0.25">
      <c r="G70" s="298"/>
      <c r="I70" s="20" t="s">
        <v>48</v>
      </c>
      <c r="J70" s="21"/>
      <c r="K70" s="22">
        <f>2*(COUNTIF($C$30:$J$41,"UYÊN")+COUNTIF($Q$30:$X$41,"UYÊN")-COUNTIF($G$41:$J$41,"UYÊN"))</f>
        <v>16</v>
      </c>
      <c r="L70" s="22">
        <f>2*(COUNTIF($M$30:$N$41,"UYÊN")+COUNTIF(K31:L41,"UYÊN"))</f>
        <v>0</v>
      </c>
      <c r="M70" s="22">
        <f>2*(COUNTIF($C$30:$J$41,"UYÊN")+COUNTIF($Q$30:$X$41,"UYÊN")-COUNTIF($G$41:$J$41,"UYÊN"))</f>
        <v>16</v>
      </c>
      <c r="N70" s="22">
        <f>2*(COUNTIF($M$30:$N$41,"UYÊN")+COUNTIF(K31:L41,"UYÊN"))</f>
        <v>0</v>
      </c>
      <c r="O70" s="292">
        <f t="shared" si="4"/>
        <v>16</v>
      </c>
      <c r="P70" s="293"/>
      <c r="T70" s="44"/>
    </row>
    <row r="71" spans="7:20" ht="29.25" hidden="1" customHeight="1" x14ac:dyDescent="0.25">
      <c r="G71" s="298"/>
      <c r="I71" s="28"/>
      <c r="J71" s="29"/>
      <c r="K71" s="13"/>
      <c r="L71" s="13"/>
      <c r="M71" s="13"/>
      <c r="N71" s="13"/>
      <c r="O71" s="294"/>
      <c r="P71" s="295"/>
      <c r="T71" s="44"/>
    </row>
    <row r="72" spans="7:20" ht="29.25" customHeight="1" x14ac:dyDescent="0.25">
      <c r="G72" s="298"/>
      <c r="I72" s="23"/>
      <c r="J72" s="24"/>
      <c r="K72" s="10">
        <f>2*(COUNTIF($C$30:$J$41,"NGUYÊN")+COUNTIF($Q$30:$X$41,"NGUYÊN")-COUNTIF($G$41:$J$41,"NGUYÊN"))</f>
        <v>0</v>
      </c>
      <c r="L72" s="10">
        <f>2*(COUNTIF($M$30:$N$41,"NGUYÊN")+COUNTIF(K29:L39,"NGUYÊN"))</f>
        <v>0</v>
      </c>
      <c r="M72" s="10">
        <f>2*(COUNTIF($C$30:$J$41,"NGUYÊN")+COUNTIF($Q$30:$X$41,"NGUYÊN")-COUNTIF($G$41:$J$41,"NGUYÊN"))</f>
        <v>0</v>
      </c>
      <c r="N72" s="10">
        <f>2*(COUNTIF($M$30:$N$41,"NGUYÊN")+COUNTIF(K29:L39,"NGUYÊN"))</f>
        <v>0</v>
      </c>
      <c r="O72" s="296">
        <f t="shared" si="4"/>
        <v>0</v>
      </c>
      <c r="P72" s="297"/>
      <c r="T72" s="44"/>
    </row>
    <row r="73" spans="7:20" ht="29.25" customHeight="1" x14ac:dyDescent="0.25">
      <c r="G73" s="298"/>
      <c r="I73" s="30" t="s">
        <v>187</v>
      </c>
      <c r="J73" s="31"/>
      <c r="K73" s="32">
        <f>2*(COUNTIF($C$30:$J$41,"HOÀNG")+COUNTIF($Q$30:$X$41,"HOÀNG")-COUNTIF($G$41:$J$41,"HOÀNG"))</f>
        <v>2</v>
      </c>
      <c r="L73" s="32">
        <f>2*(COUNTIF($M$30:$N$41,"HOÀNG")+COUNTIF(K31:L41,"HOÀNG"))</f>
        <v>0</v>
      </c>
      <c r="M73" s="32">
        <f>2*(COUNTIF($C$30:$J$41,"HOÀNG")+COUNTIF($Q$30:$X$41,"HOÀNG")-COUNTIF($G$41:$J$41,"HOÀNG"))</f>
        <v>2</v>
      </c>
      <c r="N73" s="32">
        <f>2*(COUNTIF($M$30:$N$41,"HOÀNG")+COUNTIF(K31:L41,"HOÀNG"))</f>
        <v>0</v>
      </c>
      <c r="O73" s="284">
        <f t="shared" si="4"/>
        <v>2</v>
      </c>
      <c r="P73" s="285"/>
      <c r="T73" s="44"/>
    </row>
    <row r="74" spans="7:20" ht="29.25" customHeight="1" x14ac:dyDescent="0.5">
      <c r="G74" s="76"/>
      <c r="I74" s="77" t="s">
        <v>98</v>
      </c>
      <c r="J74" s="78"/>
      <c r="K74" s="11">
        <f>2*(COUNTIF($C$30:$J$41,"HIẾU")+COUNTIF($Q$30:$X$41,"HIẾU")-COUNTIF($G$41:$J$41,"HIẾU"))</f>
        <v>8</v>
      </c>
      <c r="L74" s="11">
        <f>2*(COUNTIF($M$30:$N$41,"HIẾU")+COUNTIF(K32:L42,"HIẾU"))</f>
        <v>0</v>
      </c>
      <c r="M74" s="11">
        <f>2*(COUNTIF($C$30:$J$41,"HIẾU")+COUNTIF($Q$30:$X$41,"HIẾU")-COUNTIF($G$41:$J$41,"HIẾU"))</f>
        <v>8</v>
      </c>
      <c r="N74" s="11">
        <f>2*(COUNTIF($M$30:$N$41,"HIẾU")+COUNTIF(K32:L42,"HIẾU"))</f>
        <v>0</v>
      </c>
      <c r="O74" s="286">
        <f t="shared" si="4"/>
        <v>8</v>
      </c>
      <c r="P74" s="287"/>
      <c r="T74" s="44"/>
    </row>
    <row r="75" spans="7:20" ht="29.25" customHeight="1" x14ac:dyDescent="0.25">
      <c r="I75" s="15" t="s">
        <v>54</v>
      </c>
      <c r="J75" s="25"/>
      <c r="K75" s="16" t="s">
        <v>1</v>
      </c>
      <c r="L75" s="16" t="s">
        <v>44</v>
      </c>
      <c r="M75" s="16" t="s">
        <v>1</v>
      </c>
      <c r="N75" s="16" t="s">
        <v>44</v>
      </c>
      <c r="O75" s="288" t="s">
        <v>45</v>
      </c>
      <c r="P75" s="289"/>
      <c r="T75" s="44"/>
    </row>
    <row r="76" spans="7:20" ht="29.25" customHeight="1" x14ac:dyDescent="0.25">
      <c r="I76" s="17" t="s">
        <v>47</v>
      </c>
      <c r="J76" s="18"/>
      <c r="K76" s="19">
        <f>2*(COUNTIF($C$43:$J$54,"TRANG")+COUNTIF($Q$43:$X$54,"TRANG")-COUNTIF($G$54:$J$54,"TRANG"))</f>
        <v>12</v>
      </c>
      <c r="L76" s="19">
        <f>2*(COUNTIF($M$43:$N$54,"TRANG")+COUNTIF(K43:L54,"TRANG"))</f>
        <v>6</v>
      </c>
      <c r="M76" s="19">
        <f>2*(COUNTIF($C$43:$J$54,"TRANG")+COUNTIF($Q$43:$X$54,"TRANG")-COUNTIF($G$54:$J$54,"TRANG"))</f>
        <v>12</v>
      </c>
      <c r="N76" s="19">
        <f>2*(COUNTIF($M$43:$N$54,"TRANG")+COUNTIF(K43:L54,"TRANG"))</f>
        <v>6</v>
      </c>
      <c r="O76" s="290">
        <f t="shared" ref="O76:O81" si="5">SUM(M76:N76)</f>
        <v>18</v>
      </c>
      <c r="P76" s="291"/>
      <c r="T76" s="44"/>
    </row>
    <row r="77" spans="7:20" ht="29.25" customHeight="1" x14ac:dyDescent="0.25">
      <c r="I77" s="20" t="s">
        <v>48</v>
      </c>
      <c r="J77" s="21"/>
      <c r="K77" s="22">
        <f>2*(COUNTIF($C$43:$J$54,"UYÊN")+COUNTIF($Q$43:$X$54,"UYÊN")-COUNTIF($G$54:$J$54,"UYÊN"))</f>
        <v>14</v>
      </c>
      <c r="L77" s="22">
        <f>2*(COUNTIF($M$43:$N$54,"UYÊN")+COUNTIF(K43:L54,"UYÊN"))</f>
        <v>0</v>
      </c>
      <c r="M77" s="22">
        <f>2*(COUNTIF($C$43:$J$54,"UYÊN")+COUNTIF($Q$43:$X$54,"UYÊN")-COUNTIF($G$54:$J$54,"UYÊN"))</f>
        <v>14</v>
      </c>
      <c r="N77" s="22">
        <f>2*(COUNTIF($M$43:$N$54,"UYÊN")+COUNTIF(K43:L54,"UYÊN"))</f>
        <v>0</v>
      </c>
      <c r="O77" s="292">
        <f t="shared" si="5"/>
        <v>14</v>
      </c>
      <c r="P77" s="293"/>
      <c r="T77" s="44"/>
    </row>
    <row r="78" spans="7:20" ht="29.25" hidden="1" customHeight="1" x14ac:dyDescent="0.4">
      <c r="H78" s="26"/>
      <c r="I78" s="28"/>
      <c r="J78" s="29"/>
      <c r="K78" s="13"/>
      <c r="L78" s="13"/>
      <c r="M78" s="13"/>
      <c r="N78" s="13"/>
      <c r="O78" s="294"/>
      <c r="P78" s="295"/>
      <c r="T78" s="44"/>
    </row>
    <row r="79" spans="7:20" ht="29.25" customHeight="1" x14ac:dyDescent="0.4">
      <c r="H79" s="26"/>
      <c r="I79" s="23"/>
      <c r="J79" s="24"/>
      <c r="K79" s="10">
        <f>2*(COUNTIF($C$43:$J$54,"NGUYÊN")+COUNTIF($Q$43:$X$54,"NGUYÊN")-COUNTIF($G$54:$J$54,"NGUYÊN"))</f>
        <v>0</v>
      </c>
      <c r="L79" s="10">
        <f>2*(COUNTIF($M$43:$N$54,"NGUYÊN")+COUNTIF(K42:L52,"NGUYÊN"))</f>
        <v>0</v>
      </c>
      <c r="M79" s="10">
        <f>2*(COUNTIF($C$43:$J$54,"NGUYÊN")+COUNTIF($Q$43:$X$54,"NGUYÊN")-COUNTIF($G$54:$J$54,"NGUYÊN"))</f>
        <v>0</v>
      </c>
      <c r="N79" s="10">
        <f>2*(COUNTIF($M$43:$N$54,"NGUYÊN")+COUNTIF(K42:L52,"NGUYÊN"))</f>
        <v>0</v>
      </c>
      <c r="O79" s="296">
        <f t="shared" si="5"/>
        <v>0</v>
      </c>
      <c r="P79" s="297"/>
      <c r="T79" s="44"/>
    </row>
    <row r="80" spans="7:20" ht="26.25" x14ac:dyDescent="0.4">
      <c r="H80" s="26"/>
      <c r="I80" s="30" t="s">
        <v>187</v>
      </c>
      <c r="J80" s="31"/>
      <c r="K80" s="32">
        <f>2*(COUNTIF($C$43:$J$54,"HOÀNG")+COUNTIF($Q$43:$X$54,"HOÀNG")-COUNTIF($G$54:$J$54,"HOÀNG"))</f>
        <v>0</v>
      </c>
      <c r="L80" s="32">
        <f>2*(COUNTIF($M$43:$N$54,"DÂN")+COUNTIF(K43:L54,"DÂN"))</f>
        <v>0</v>
      </c>
      <c r="M80" s="32">
        <f>2*(COUNTIF($C$43:$J$54,"HOÀNG")+COUNTIF($Q$43:$X$54,"HOÀNG")-COUNTIF($G$54:$J$54,"HOÀNG"))</f>
        <v>0</v>
      </c>
      <c r="N80" s="32">
        <f>2*(COUNTIF($M$43:$N$54,"HOÀNG")+COUNTIF(K43:L54,"HOÀNG"))</f>
        <v>0</v>
      </c>
      <c r="O80" s="284">
        <f>SUM(M80:N80)</f>
        <v>0</v>
      </c>
      <c r="P80" s="285"/>
      <c r="T80" s="44"/>
    </row>
    <row r="81" spans="1:20" ht="26.25" x14ac:dyDescent="0.4">
      <c r="A81" s="42"/>
      <c r="H81" s="26"/>
      <c r="I81" s="77" t="s">
        <v>98</v>
      </c>
      <c r="J81" s="78"/>
      <c r="K81" s="11">
        <f>2*(COUNTIF($C$43:$J$54,"HIẾU")+COUNTIF($Q$43:$X$54,"HIẾU")-COUNTIF($G$54:$J$54,"HIẾU"))</f>
        <v>4</v>
      </c>
      <c r="L81" s="11">
        <f>2*(COUNTIF($M$43:$N$54,"HIẾU")+COUNTIF(K44:L55,"HIẾU"))</f>
        <v>2</v>
      </c>
      <c r="M81" s="11">
        <f>2*(COUNTIF($C$43:$J$54,"HIẾU")+COUNTIF($Q$43:$X$54,"HIẾU")-COUNTIF($G$54:$J$54,"HIẾU"))</f>
        <v>4</v>
      </c>
      <c r="N81" s="11">
        <f>2*(COUNTIF($M$43:$N$54,"HIẾU")+COUNTIF(K44:L55,"HIẾU"))</f>
        <v>2</v>
      </c>
      <c r="O81" s="286">
        <f t="shared" si="5"/>
        <v>6</v>
      </c>
      <c r="P81" s="287"/>
      <c r="T81" s="44"/>
    </row>
    <row r="82" spans="1:20" x14ac:dyDescent="0.25">
      <c r="T82" s="44"/>
    </row>
    <row r="83" spans="1:20" x14ac:dyDescent="0.25">
      <c r="T83" s="44"/>
    </row>
  </sheetData>
  <mergeCells count="119">
    <mergeCell ref="A1:X1"/>
    <mergeCell ref="A2:N2"/>
    <mergeCell ref="O2:X2"/>
    <mergeCell ref="A3:B3"/>
    <mergeCell ref="O3:P3"/>
    <mergeCell ref="A4:A5"/>
    <mergeCell ref="B4:B5"/>
    <mergeCell ref="O4:O5"/>
    <mergeCell ref="P4:P5"/>
    <mergeCell ref="A10:A11"/>
    <mergeCell ref="B10:B11"/>
    <mergeCell ref="O10:O11"/>
    <mergeCell ref="P10:P11"/>
    <mergeCell ref="A12:A13"/>
    <mergeCell ref="B12:B13"/>
    <mergeCell ref="O12:O13"/>
    <mergeCell ref="P12:P13"/>
    <mergeCell ref="A6:A7"/>
    <mergeCell ref="B6:B7"/>
    <mergeCell ref="O6:O7"/>
    <mergeCell ref="P6:P7"/>
    <mergeCell ref="A8:A9"/>
    <mergeCell ref="B8:B9"/>
    <mergeCell ref="O8:O9"/>
    <mergeCell ref="P8:P9"/>
    <mergeCell ref="A19:A20"/>
    <mergeCell ref="B19:B20"/>
    <mergeCell ref="O19:O20"/>
    <mergeCell ref="P19:P20"/>
    <mergeCell ref="A21:A22"/>
    <mergeCell ref="B21:B22"/>
    <mergeCell ref="O21:O22"/>
    <mergeCell ref="P21:P22"/>
    <mergeCell ref="A16:B16"/>
    <mergeCell ref="O16:P16"/>
    <mergeCell ref="A17:A18"/>
    <mergeCell ref="B17:B18"/>
    <mergeCell ref="O17:O18"/>
    <mergeCell ref="P17:P18"/>
    <mergeCell ref="A29:B29"/>
    <mergeCell ref="O29:P29"/>
    <mergeCell ref="A30:A31"/>
    <mergeCell ref="B30:B31"/>
    <mergeCell ref="O30:O31"/>
    <mergeCell ref="P30:P31"/>
    <mergeCell ref="A23:A24"/>
    <mergeCell ref="B23:B24"/>
    <mergeCell ref="O23:O24"/>
    <mergeCell ref="P23:P24"/>
    <mergeCell ref="A25:A26"/>
    <mergeCell ref="B25:B26"/>
    <mergeCell ref="O25:O26"/>
    <mergeCell ref="P25:P26"/>
    <mergeCell ref="A36:A37"/>
    <mergeCell ref="B36:B37"/>
    <mergeCell ref="O36:O37"/>
    <mergeCell ref="P36:P37"/>
    <mergeCell ref="A38:A39"/>
    <mergeCell ref="B38:B39"/>
    <mergeCell ref="O38:O39"/>
    <mergeCell ref="P38:P39"/>
    <mergeCell ref="A32:A33"/>
    <mergeCell ref="B32:B33"/>
    <mergeCell ref="O32:O33"/>
    <mergeCell ref="P32:P33"/>
    <mergeCell ref="A34:A35"/>
    <mergeCell ref="B34:B35"/>
    <mergeCell ref="O34:O35"/>
    <mergeCell ref="P34:P35"/>
    <mergeCell ref="A45:A46"/>
    <mergeCell ref="B45:B46"/>
    <mergeCell ref="O45:O46"/>
    <mergeCell ref="P45:P46"/>
    <mergeCell ref="A47:A48"/>
    <mergeCell ref="B47:B48"/>
    <mergeCell ref="O47:O48"/>
    <mergeCell ref="P47:P48"/>
    <mergeCell ref="A42:B42"/>
    <mergeCell ref="O42:P42"/>
    <mergeCell ref="A43:A44"/>
    <mergeCell ref="B43:B44"/>
    <mergeCell ref="O43:O44"/>
    <mergeCell ref="P43:P44"/>
    <mergeCell ref="O55:P55"/>
    <mergeCell ref="O56:P56"/>
    <mergeCell ref="O57:P57"/>
    <mergeCell ref="O58:P58"/>
    <mergeCell ref="O59:P59"/>
    <mergeCell ref="O60:P60"/>
    <mergeCell ref="A49:A50"/>
    <mergeCell ref="B49:B50"/>
    <mergeCell ref="O49:O50"/>
    <mergeCell ref="P49:P50"/>
    <mergeCell ref="A51:A52"/>
    <mergeCell ref="B51:B52"/>
    <mergeCell ref="O51:O52"/>
    <mergeCell ref="P51:P52"/>
    <mergeCell ref="G69:G73"/>
    <mergeCell ref="O69:P69"/>
    <mergeCell ref="O70:P70"/>
    <mergeCell ref="O71:P71"/>
    <mergeCell ref="O72:P72"/>
    <mergeCell ref="O73:P73"/>
    <mergeCell ref="O61:P61"/>
    <mergeCell ref="O62:P62"/>
    <mergeCell ref="O63:P63"/>
    <mergeCell ref="O64:P64"/>
    <mergeCell ref="O65:P65"/>
    <mergeCell ref="O66:P66"/>
    <mergeCell ref="O80:P80"/>
    <mergeCell ref="O81:P81"/>
    <mergeCell ref="O74:P74"/>
    <mergeCell ref="O75:P75"/>
    <mergeCell ref="O76:P76"/>
    <mergeCell ref="O77:P77"/>
    <mergeCell ref="O78:P78"/>
    <mergeCell ref="O79:P79"/>
    <mergeCell ref="O67:P67"/>
    <mergeCell ref="O68:P68"/>
  </mergeCells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9E162F-F01E-4978-B05B-CFC5783E652B}">
  <dimension ref="B1:O19"/>
  <sheetViews>
    <sheetView zoomScale="41" zoomScaleNormal="41" workbookViewId="0">
      <selection activeCell="O19" sqref="O19"/>
    </sheetView>
  </sheetViews>
  <sheetFormatPr defaultRowHeight="33.75" x14ac:dyDescent="0.5"/>
  <cols>
    <col min="2" max="2" width="16.5703125" style="59" customWidth="1"/>
    <col min="3" max="3" width="32" style="59" customWidth="1"/>
    <col min="4" max="4" width="26.42578125" style="59" customWidth="1"/>
    <col min="5" max="5" width="41.5703125" style="59" customWidth="1"/>
    <col min="6" max="6" width="25.7109375" style="59" customWidth="1"/>
    <col min="7" max="7" width="32.7109375" style="59" customWidth="1"/>
    <col min="8" max="8" width="35.85546875" style="59" customWidth="1"/>
    <col min="9" max="9" width="16.5703125" style="59" customWidth="1"/>
    <col min="10" max="10" width="28" style="59" customWidth="1"/>
    <col min="11" max="11" width="24.85546875" style="59" customWidth="1"/>
    <col min="12" max="12" width="40.5703125" style="59" customWidth="1"/>
    <col min="13" max="13" width="27.140625" style="59" customWidth="1"/>
    <col min="14" max="14" width="34.42578125" style="59" customWidth="1"/>
    <col min="15" max="15" width="46.5703125" style="59" customWidth="1"/>
  </cols>
  <sheetData>
    <row r="1" spans="2:15" ht="87" customHeight="1" thickBot="1" x14ac:dyDescent="0.3">
      <c r="B1" s="358" t="s">
        <v>219</v>
      </c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59"/>
      <c r="N1" s="359"/>
      <c r="O1" s="360"/>
    </row>
    <row r="2" spans="2:15" ht="54.75" customHeight="1" thickBot="1" x14ac:dyDescent="0.3">
      <c r="B2" s="361" t="str">
        <f>"Tuần "&amp;DAY(C4)&amp;"-"&amp;TEXT(C9,"dd/mm/yyyy")</f>
        <v>Tuần 5-09/01/2026</v>
      </c>
      <c r="C2" s="362"/>
      <c r="D2" s="362"/>
      <c r="E2" s="362"/>
      <c r="F2" s="362"/>
      <c r="G2" s="362"/>
      <c r="H2" s="363"/>
      <c r="I2" s="364" t="str">
        <f>"Tuần "&amp;DAY(J4)&amp;"-"&amp;TEXT(J9,"dd/mm/yyyy")</f>
        <v>Tuần 12-16/01/2026</v>
      </c>
      <c r="J2" s="365"/>
      <c r="K2" s="365"/>
      <c r="L2" s="365"/>
      <c r="M2" s="365"/>
      <c r="N2" s="365"/>
      <c r="O2" s="366"/>
    </row>
    <row r="3" spans="2:15" ht="67.5" customHeight="1" thickBot="1" x14ac:dyDescent="0.3">
      <c r="B3" s="52" t="s">
        <v>62</v>
      </c>
      <c r="C3" s="53" t="s">
        <v>1</v>
      </c>
      <c r="D3" s="53" t="s">
        <v>63</v>
      </c>
      <c r="E3" s="53" t="s">
        <v>64</v>
      </c>
      <c r="F3" s="53" t="s">
        <v>68</v>
      </c>
      <c r="G3" s="53" t="s">
        <v>86</v>
      </c>
      <c r="H3" s="53" t="s">
        <v>65</v>
      </c>
      <c r="I3" s="54" t="s">
        <v>62</v>
      </c>
      <c r="J3" s="53" t="s">
        <v>1</v>
      </c>
      <c r="K3" s="55" t="s">
        <v>63</v>
      </c>
      <c r="L3" s="55" t="s">
        <v>64</v>
      </c>
      <c r="M3" s="53" t="s">
        <v>68</v>
      </c>
      <c r="N3" s="53" t="s">
        <v>86</v>
      </c>
      <c r="O3" s="53" t="s">
        <v>65</v>
      </c>
    </row>
    <row r="4" spans="2:15" ht="62.25" customHeight="1" thickBot="1" x14ac:dyDescent="0.3">
      <c r="B4" s="63">
        <v>2</v>
      </c>
      <c r="C4" s="56">
        <v>46027</v>
      </c>
      <c r="D4" s="67"/>
      <c r="E4" s="66"/>
      <c r="F4" s="66"/>
      <c r="G4" s="66"/>
      <c r="H4" s="66"/>
      <c r="I4" s="64">
        <v>2</v>
      </c>
      <c r="J4" s="56">
        <f>C4+7</f>
        <v>46034</v>
      </c>
      <c r="K4" s="69"/>
      <c r="L4" s="228"/>
      <c r="M4" s="66"/>
      <c r="N4" s="66"/>
      <c r="O4" s="66"/>
    </row>
    <row r="5" spans="2:15" ht="63.75" customHeight="1" thickBot="1" x14ac:dyDescent="0.3">
      <c r="B5" s="63">
        <v>3</v>
      </c>
      <c r="C5" s="56">
        <f>C4+1</f>
        <v>46028</v>
      </c>
      <c r="D5" s="69" t="s">
        <v>213</v>
      </c>
      <c r="E5" s="66" t="s">
        <v>124</v>
      </c>
      <c r="F5" s="66" t="s">
        <v>15</v>
      </c>
      <c r="G5" s="66" t="s">
        <v>67</v>
      </c>
      <c r="H5" s="66"/>
      <c r="I5" s="64">
        <v>3</v>
      </c>
      <c r="J5" s="56">
        <f>C5+7</f>
        <v>46035</v>
      </c>
      <c r="K5" s="69" t="s">
        <v>130</v>
      </c>
      <c r="L5" s="66" t="s">
        <v>124</v>
      </c>
      <c r="M5" s="66" t="s">
        <v>15</v>
      </c>
      <c r="N5" s="66" t="s">
        <v>67</v>
      </c>
      <c r="O5" s="246"/>
    </row>
    <row r="6" spans="2:15" ht="62.25" customHeight="1" thickBot="1" x14ac:dyDescent="0.3">
      <c r="B6" s="63">
        <v>4</v>
      </c>
      <c r="C6" s="56">
        <f>C5+1</f>
        <v>46029</v>
      </c>
      <c r="D6" s="69" t="s">
        <v>214</v>
      </c>
      <c r="E6" s="66" t="s">
        <v>124</v>
      </c>
      <c r="F6" s="66" t="s">
        <v>15</v>
      </c>
      <c r="G6" s="66" t="s">
        <v>66</v>
      </c>
      <c r="H6" s="66"/>
      <c r="I6" s="64">
        <v>4</v>
      </c>
      <c r="J6" s="56">
        <f>C6+7</f>
        <v>46036</v>
      </c>
      <c r="K6" s="69" t="s">
        <v>179</v>
      </c>
      <c r="L6" s="66" t="s">
        <v>124</v>
      </c>
      <c r="M6" s="66" t="s">
        <v>15</v>
      </c>
      <c r="N6" s="66" t="s">
        <v>66</v>
      </c>
      <c r="O6" s="246"/>
    </row>
    <row r="7" spans="2:15" ht="62.25" customHeight="1" thickBot="1" x14ac:dyDescent="0.3">
      <c r="B7" s="354">
        <v>5</v>
      </c>
      <c r="C7" s="356">
        <f>C6+1</f>
        <v>46030</v>
      </c>
      <c r="D7" s="61" t="s">
        <v>215</v>
      </c>
      <c r="E7" s="66" t="s">
        <v>216</v>
      </c>
      <c r="F7" s="66" t="s">
        <v>15</v>
      </c>
      <c r="G7" s="66" t="s">
        <v>67</v>
      </c>
      <c r="H7" s="66"/>
      <c r="I7" s="367">
        <v>5</v>
      </c>
      <c r="J7" s="343">
        <f>C7+7</f>
        <v>46037</v>
      </c>
      <c r="K7" s="67" t="s">
        <v>116</v>
      </c>
      <c r="L7" s="228" t="s">
        <v>123</v>
      </c>
      <c r="M7" s="66" t="s">
        <v>15</v>
      </c>
      <c r="N7" s="66" t="s">
        <v>66</v>
      </c>
      <c r="O7" s="246"/>
    </row>
    <row r="8" spans="2:15" ht="62.25" customHeight="1" thickBot="1" x14ac:dyDescent="0.55000000000000004">
      <c r="B8" s="355"/>
      <c r="C8" s="357"/>
      <c r="D8" s="67" t="s">
        <v>217</v>
      </c>
      <c r="E8" s="66" t="s">
        <v>124</v>
      </c>
      <c r="F8" s="66" t="s">
        <v>15</v>
      </c>
      <c r="G8" s="66" t="s">
        <v>67</v>
      </c>
      <c r="H8" s="258"/>
      <c r="I8" s="368"/>
      <c r="J8" s="344"/>
      <c r="K8" s="67" t="s">
        <v>158</v>
      </c>
      <c r="L8" s="66" t="s">
        <v>124</v>
      </c>
      <c r="M8" s="66" t="s">
        <v>15</v>
      </c>
      <c r="N8" s="66" t="s">
        <v>66</v>
      </c>
      <c r="O8" s="246"/>
    </row>
    <row r="9" spans="2:15" ht="62.25" customHeight="1" thickBot="1" x14ac:dyDescent="0.3">
      <c r="B9" s="63">
        <v>6</v>
      </c>
      <c r="C9" s="68">
        <f>C7+1</f>
        <v>46031</v>
      </c>
      <c r="D9" s="61" t="s">
        <v>154</v>
      </c>
      <c r="E9" s="66" t="s">
        <v>124</v>
      </c>
      <c r="F9" s="66" t="s">
        <v>15</v>
      </c>
      <c r="G9" s="66" t="s">
        <v>66</v>
      </c>
      <c r="H9" s="66"/>
      <c r="I9" s="64">
        <v>6</v>
      </c>
      <c r="J9" s="56">
        <f>C9+7</f>
        <v>46038</v>
      </c>
      <c r="K9" s="69" t="s">
        <v>156</v>
      </c>
      <c r="L9" s="66" t="s">
        <v>124</v>
      </c>
      <c r="M9" s="66" t="s">
        <v>15</v>
      </c>
      <c r="N9" s="66" t="s">
        <v>67</v>
      </c>
      <c r="O9" s="246"/>
    </row>
    <row r="10" spans="2:15" ht="75" customHeight="1" thickBot="1" x14ac:dyDescent="0.3">
      <c r="B10" s="347" t="str">
        <f>"Tuần "&amp;DAY(C12)&amp;"-"&amp;TEXT(C17,"dd/mm/yyyy")</f>
        <v>Tuần 19-23/01/2026</v>
      </c>
      <c r="C10" s="348"/>
      <c r="D10" s="348"/>
      <c r="E10" s="348"/>
      <c r="F10" s="348"/>
      <c r="G10" s="348"/>
      <c r="H10" s="349"/>
      <c r="I10" s="350" t="str">
        <f>"Tuần "&amp;DAY(J12)&amp;"-"&amp;TEXT(J17,"dd/mm/yyyy")</f>
        <v>Tuần 26-30/01/2026</v>
      </c>
      <c r="J10" s="351"/>
      <c r="K10" s="351"/>
      <c r="L10" s="351"/>
      <c r="M10" s="351"/>
      <c r="N10" s="351"/>
      <c r="O10" s="352"/>
    </row>
    <row r="11" spans="2:15" ht="61.5" customHeight="1" thickBot="1" x14ac:dyDescent="0.3">
      <c r="B11" s="57" t="s">
        <v>62</v>
      </c>
      <c r="C11" s="53" t="s">
        <v>1</v>
      </c>
      <c r="D11" s="55" t="s">
        <v>63</v>
      </c>
      <c r="E11" s="53" t="s">
        <v>64</v>
      </c>
      <c r="F11" s="53" t="s">
        <v>68</v>
      </c>
      <c r="G11" s="53" t="s">
        <v>86</v>
      </c>
      <c r="H11" s="53" t="s">
        <v>65</v>
      </c>
      <c r="I11" s="58" t="s">
        <v>62</v>
      </c>
      <c r="J11" s="53" t="s">
        <v>1</v>
      </c>
      <c r="K11" s="53" t="s">
        <v>63</v>
      </c>
      <c r="L11" s="53" t="s">
        <v>64</v>
      </c>
      <c r="M11" s="53" t="s">
        <v>68</v>
      </c>
      <c r="N11" s="53" t="s">
        <v>86</v>
      </c>
      <c r="O11" s="53" t="s">
        <v>65</v>
      </c>
    </row>
    <row r="12" spans="2:15" ht="72.75" customHeight="1" thickBot="1" x14ac:dyDescent="0.3">
      <c r="B12" s="71">
        <v>2</v>
      </c>
      <c r="C12" s="56">
        <f>J4+7</f>
        <v>46041</v>
      </c>
      <c r="D12" s="67"/>
      <c r="E12" s="228"/>
      <c r="F12" s="66"/>
      <c r="G12" s="66"/>
      <c r="H12" s="66"/>
      <c r="I12" s="70">
        <v>2</v>
      </c>
      <c r="J12" s="56">
        <f>C12+7</f>
        <v>46048</v>
      </c>
      <c r="K12" s="67"/>
      <c r="L12" s="228"/>
      <c r="M12" s="66"/>
      <c r="N12" s="66"/>
      <c r="O12" s="224"/>
    </row>
    <row r="13" spans="2:15" ht="72.75" customHeight="1" thickBot="1" x14ac:dyDescent="0.3">
      <c r="B13" s="71">
        <v>3</v>
      </c>
      <c r="C13" s="56">
        <f>J5+7</f>
        <v>46042</v>
      </c>
      <c r="D13" s="69" t="s">
        <v>129</v>
      </c>
      <c r="E13" s="66" t="s">
        <v>124</v>
      </c>
      <c r="F13" s="66" t="s">
        <v>15</v>
      </c>
      <c r="G13" s="66" t="s">
        <v>67</v>
      </c>
      <c r="H13" s="224"/>
      <c r="I13" s="70">
        <v>3</v>
      </c>
      <c r="J13" s="56">
        <f>C13+7</f>
        <v>46049</v>
      </c>
      <c r="K13" s="67" t="s">
        <v>156</v>
      </c>
      <c r="L13" s="66" t="s">
        <v>124</v>
      </c>
      <c r="M13" s="66" t="s">
        <v>15</v>
      </c>
      <c r="N13" s="66" t="s">
        <v>67</v>
      </c>
      <c r="O13" s="224"/>
    </row>
    <row r="14" spans="2:15" ht="72.75" customHeight="1" thickBot="1" x14ac:dyDescent="0.3">
      <c r="B14" s="71">
        <v>4</v>
      </c>
      <c r="C14" s="56">
        <f>J6+7</f>
        <v>46043</v>
      </c>
      <c r="D14" s="69" t="s">
        <v>155</v>
      </c>
      <c r="E14" s="66" t="s">
        <v>124</v>
      </c>
      <c r="F14" s="66" t="s">
        <v>15</v>
      </c>
      <c r="G14" s="66" t="s">
        <v>67</v>
      </c>
      <c r="H14" s="224"/>
      <c r="I14" s="70">
        <v>4</v>
      </c>
      <c r="J14" s="56">
        <f>C14+7</f>
        <v>46050</v>
      </c>
      <c r="K14" s="242" t="s">
        <v>157</v>
      </c>
      <c r="L14" s="243" t="s">
        <v>124</v>
      </c>
      <c r="M14" s="243" t="s">
        <v>15</v>
      </c>
      <c r="N14" s="243" t="s">
        <v>218</v>
      </c>
      <c r="O14" s="243" t="s">
        <v>181</v>
      </c>
    </row>
    <row r="15" spans="2:15" ht="72.75" customHeight="1" thickBot="1" x14ac:dyDescent="0.3">
      <c r="B15" s="341">
        <v>5</v>
      </c>
      <c r="C15" s="356">
        <f>J7+7</f>
        <v>46044</v>
      </c>
      <c r="D15" s="61" t="s">
        <v>215</v>
      </c>
      <c r="E15" s="66" t="s">
        <v>216</v>
      </c>
      <c r="F15" s="66" t="s">
        <v>15</v>
      </c>
      <c r="G15" s="66" t="s">
        <v>67</v>
      </c>
      <c r="H15" s="224"/>
      <c r="I15" s="345">
        <v>5</v>
      </c>
      <c r="J15" s="343">
        <f>C15+7</f>
        <v>46051</v>
      </c>
      <c r="K15" s="371" t="s">
        <v>179</v>
      </c>
      <c r="L15" s="369" t="s">
        <v>124</v>
      </c>
      <c r="M15" s="369" t="s">
        <v>15</v>
      </c>
      <c r="N15" s="369" t="s">
        <v>66</v>
      </c>
      <c r="O15" s="224"/>
    </row>
    <row r="16" spans="2:15" ht="72.75" customHeight="1" thickBot="1" x14ac:dyDescent="0.3">
      <c r="B16" s="353"/>
      <c r="C16" s="375"/>
      <c r="D16" s="67" t="s">
        <v>214</v>
      </c>
      <c r="E16" s="66" t="s">
        <v>124</v>
      </c>
      <c r="F16" s="66" t="s">
        <v>15</v>
      </c>
      <c r="G16" s="66" t="s">
        <v>66</v>
      </c>
      <c r="H16" s="224"/>
      <c r="I16" s="376"/>
      <c r="J16" s="377"/>
      <c r="K16" s="372"/>
      <c r="L16" s="370"/>
      <c r="M16" s="370"/>
      <c r="N16" s="370"/>
      <c r="O16" s="224"/>
    </row>
    <row r="17" spans="2:15" ht="72.75" customHeight="1" thickBot="1" x14ac:dyDescent="0.3">
      <c r="B17" s="341">
        <v>6</v>
      </c>
      <c r="C17" s="343">
        <f>J9+7</f>
        <v>46045</v>
      </c>
      <c r="D17" s="371" t="s">
        <v>154</v>
      </c>
      <c r="E17" s="373" t="s">
        <v>124</v>
      </c>
      <c r="F17" s="369" t="s">
        <v>15</v>
      </c>
      <c r="G17" s="369" t="s">
        <v>66</v>
      </c>
      <c r="H17" s="224"/>
      <c r="I17" s="345">
        <v>6</v>
      </c>
      <c r="J17" s="343">
        <f>C17+7</f>
        <v>46052</v>
      </c>
      <c r="K17" s="61" t="s">
        <v>158</v>
      </c>
      <c r="L17" s="228" t="s">
        <v>123</v>
      </c>
      <c r="M17" s="66" t="s">
        <v>15</v>
      </c>
      <c r="N17" s="66" t="s">
        <v>66</v>
      </c>
      <c r="O17" s="66"/>
    </row>
    <row r="18" spans="2:15" ht="72.75" customHeight="1" thickBot="1" x14ac:dyDescent="0.3">
      <c r="B18" s="342"/>
      <c r="C18" s="344"/>
      <c r="D18" s="372"/>
      <c r="E18" s="374"/>
      <c r="F18" s="370"/>
      <c r="G18" s="370"/>
      <c r="H18" s="66"/>
      <c r="I18" s="346"/>
      <c r="J18" s="344"/>
      <c r="K18" s="61" t="s">
        <v>116</v>
      </c>
      <c r="L18" s="66" t="s">
        <v>124</v>
      </c>
      <c r="M18" s="66" t="s">
        <v>15</v>
      </c>
      <c r="N18" s="66" t="s">
        <v>66</v>
      </c>
      <c r="O18" s="66"/>
    </row>
    <row r="19" spans="2:15" x14ac:dyDescent="0.5">
      <c r="B19" s="75"/>
      <c r="C19" s="75"/>
      <c r="D19" s="75"/>
      <c r="E19" s="75"/>
      <c r="F19" s="75"/>
      <c r="G19" s="75"/>
      <c r="H19" s="75"/>
      <c r="I19" s="75"/>
    </row>
  </sheetData>
  <mergeCells count="25">
    <mergeCell ref="G17:G18"/>
    <mergeCell ref="J15:J16"/>
    <mergeCell ref="B7:B8"/>
    <mergeCell ref="C7:C8"/>
    <mergeCell ref="B1:O1"/>
    <mergeCell ref="B2:H2"/>
    <mergeCell ref="I2:O2"/>
    <mergeCell ref="I7:I8"/>
    <mergeCell ref="J7:J8"/>
    <mergeCell ref="B17:B18"/>
    <mergeCell ref="C17:C18"/>
    <mergeCell ref="I17:I18"/>
    <mergeCell ref="J17:J18"/>
    <mergeCell ref="B10:H10"/>
    <mergeCell ref="I10:O10"/>
    <mergeCell ref="B15:B16"/>
    <mergeCell ref="N15:N16"/>
    <mergeCell ref="D17:D18"/>
    <mergeCell ref="E17:E18"/>
    <mergeCell ref="F17:F18"/>
    <mergeCell ref="C15:C16"/>
    <mergeCell ref="I15:I16"/>
    <mergeCell ref="K15:K16"/>
    <mergeCell ref="L15:L16"/>
    <mergeCell ref="M15:M16"/>
  </mergeCells>
  <phoneticPr fontId="21" type="noConversion"/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A5DBD0-45DC-4CE8-8760-C863E676B8BF}">
  <dimension ref="B1:O21"/>
  <sheetViews>
    <sheetView zoomScale="41" zoomScaleNormal="41" workbookViewId="0">
      <selection activeCell="E13" sqref="E13"/>
    </sheetView>
  </sheetViews>
  <sheetFormatPr defaultRowHeight="33.75" x14ac:dyDescent="0.5"/>
  <cols>
    <col min="2" max="2" width="16.5703125" style="59" customWidth="1"/>
    <col min="3" max="3" width="29.85546875" style="59" customWidth="1"/>
    <col min="4" max="4" width="89.5703125" style="59" customWidth="1"/>
    <col min="5" max="5" width="36.5703125" style="59" customWidth="1"/>
    <col min="6" max="6" width="32.7109375" style="59" customWidth="1"/>
    <col min="7" max="7" width="16.5703125" style="59" customWidth="1"/>
    <col min="8" max="8" width="26.85546875" style="59" customWidth="1"/>
    <col min="9" max="9" width="113.42578125" style="59" customWidth="1"/>
    <col min="10" max="10" width="36.5703125" style="59" customWidth="1"/>
    <col min="11" max="11" width="30.5703125" style="59" customWidth="1"/>
  </cols>
  <sheetData>
    <row r="1" spans="2:11" ht="78.75" customHeight="1" thickBot="1" x14ac:dyDescent="0.3">
      <c r="B1" s="358" t="s">
        <v>220</v>
      </c>
      <c r="C1" s="359"/>
      <c r="D1" s="359"/>
      <c r="E1" s="359"/>
      <c r="F1" s="359"/>
      <c r="G1" s="359"/>
      <c r="H1" s="359"/>
      <c r="I1" s="359"/>
      <c r="J1" s="359"/>
      <c r="K1" s="360"/>
    </row>
    <row r="2" spans="2:11" ht="54" customHeight="1" thickBot="1" x14ac:dyDescent="0.3">
      <c r="B2" s="361" t="str">
        <f>"Tuần "&amp;DAY(C4)&amp;"-"&amp;TEXT(C11,"dd/mm/yyyy")</f>
        <v>Tuần 5-09/01/2025</v>
      </c>
      <c r="C2" s="362"/>
      <c r="D2" s="362"/>
      <c r="E2" s="362"/>
      <c r="F2" s="363"/>
      <c r="G2" s="364" t="str">
        <f>"Tuần "&amp;DAY(H4)&amp;"-"&amp;TEXT(H11,"dd/mm/yyyy")</f>
        <v>Tuần 12-16/01/2025</v>
      </c>
      <c r="H2" s="365"/>
      <c r="I2" s="365"/>
      <c r="J2" s="365"/>
      <c r="K2" s="366"/>
    </row>
    <row r="3" spans="2:11" ht="58.5" customHeight="1" thickBot="1" x14ac:dyDescent="0.3">
      <c r="B3" s="52" t="s">
        <v>62</v>
      </c>
      <c r="C3" s="53" t="s">
        <v>1</v>
      </c>
      <c r="D3" s="53" t="s">
        <v>63</v>
      </c>
      <c r="E3" s="53" t="s">
        <v>64</v>
      </c>
      <c r="F3" s="53" t="s">
        <v>68</v>
      </c>
      <c r="G3" s="54" t="s">
        <v>62</v>
      </c>
      <c r="H3" s="53" t="s">
        <v>1</v>
      </c>
      <c r="I3" s="55" t="s">
        <v>63</v>
      </c>
      <c r="J3" s="55" t="s">
        <v>64</v>
      </c>
      <c r="K3" s="53" t="s">
        <v>68</v>
      </c>
    </row>
    <row r="4" spans="2:11" ht="58.5" customHeight="1" thickBot="1" x14ac:dyDescent="0.3">
      <c r="B4" s="63">
        <v>2</v>
      </c>
      <c r="C4" s="56">
        <v>45662</v>
      </c>
      <c r="D4" s="67" t="s">
        <v>137</v>
      </c>
      <c r="E4" s="207" t="s">
        <v>109</v>
      </c>
      <c r="F4" s="239" t="s">
        <v>102</v>
      </c>
      <c r="G4" s="64">
        <v>2</v>
      </c>
      <c r="H4" s="56">
        <f>C4+7</f>
        <v>45669</v>
      </c>
      <c r="I4" s="69" t="s">
        <v>137</v>
      </c>
      <c r="J4" s="207" t="s">
        <v>109</v>
      </c>
      <c r="K4" s="239" t="s">
        <v>102</v>
      </c>
    </row>
    <row r="5" spans="2:11" ht="59.25" customHeight="1" thickBot="1" x14ac:dyDescent="0.3">
      <c r="B5" s="63">
        <v>3</v>
      </c>
      <c r="C5" s="56">
        <f>C4+1</f>
        <v>45663</v>
      </c>
      <c r="D5" s="67" t="s">
        <v>143</v>
      </c>
      <c r="E5" s="207" t="s">
        <v>124</v>
      </c>
      <c r="F5" s="239" t="s">
        <v>102</v>
      </c>
      <c r="G5" s="64">
        <v>3</v>
      </c>
      <c r="H5" s="56">
        <f>C5+7</f>
        <v>45670</v>
      </c>
      <c r="I5" s="67" t="s">
        <v>208</v>
      </c>
      <c r="J5" s="207" t="s">
        <v>109</v>
      </c>
      <c r="K5" s="239" t="s">
        <v>102</v>
      </c>
    </row>
    <row r="6" spans="2:11" ht="59.25" customHeight="1" thickBot="1" x14ac:dyDescent="0.3">
      <c r="B6" s="63">
        <v>4</v>
      </c>
      <c r="C6" s="56">
        <f>C5+1</f>
        <v>45664</v>
      </c>
      <c r="D6" s="67" t="s">
        <v>170</v>
      </c>
      <c r="E6" s="207" t="s">
        <v>109</v>
      </c>
      <c r="F6" s="239" t="s">
        <v>102</v>
      </c>
      <c r="G6" s="64">
        <v>4</v>
      </c>
      <c r="H6" s="68">
        <f>C6+7</f>
        <v>45671</v>
      </c>
      <c r="I6" s="67" t="s">
        <v>170</v>
      </c>
      <c r="J6" s="207" t="s">
        <v>109</v>
      </c>
      <c r="K6" s="239" t="s">
        <v>102</v>
      </c>
    </row>
    <row r="7" spans="2:11" ht="59.25" customHeight="1" thickBot="1" x14ac:dyDescent="0.3">
      <c r="B7" s="354">
        <v>5</v>
      </c>
      <c r="C7" s="356">
        <f>C6+1</f>
        <v>45665</v>
      </c>
      <c r="D7" s="242" t="s">
        <v>207</v>
      </c>
      <c r="E7" s="247" t="s">
        <v>123</v>
      </c>
      <c r="F7" s="248" t="s">
        <v>186</v>
      </c>
      <c r="G7" s="367">
        <v>5</v>
      </c>
      <c r="H7" s="343">
        <f>C7+7</f>
        <v>45672</v>
      </c>
      <c r="I7" s="371" t="s">
        <v>221</v>
      </c>
      <c r="J7" s="373" t="s">
        <v>85</v>
      </c>
      <c r="K7" s="369" t="s">
        <v>102</v>
      </c>
    </row>
    <row r="8" spans="2:11" ht="59.25" customHeight="1" thickBot="1" x14ac:dyDescent="0.3">
      <c r="B8" s="378"/>
      <c r="C8" s="375"/>
      <c r="D8" s="67" t="s">
        <v>142</v>
      </c>
      <c r="E8" s="207" t="s">
        <v>123</v>
      </c>
      <c r="F8" s="239" t="s">
        <v>102</v>
      </c>
      <c r="G8" s="379"/>
      <c r="H8" s="377"/>
      <c r="I8" s="380"/>
      <c r="J8" s="381"/>
      <c r="K8" s="382"/>
    </row>
    <row r="9" spans="2:11" ht="59.25" customHeight="1" x14ac:dyDescent="0.25">
      <c r="B9" s="378"/>
      <c r="C9" s="375"/>
      <c r="D9" s="242" t="s">
        <v>173</v>
      </c>
      <c r="E9" s="247" t="s">
        <v>124</v>
      </c>
      <c r="F9" s="248" t="s">
        <v>186</v>
      </c>
      <c r="G9" s="379"/>
      <c r="H9" s="377"/>
      <c r="I9" s="380"/>
      <c r="J9" s="381"/>
      <c r="K9" s="382"/>
    </row>
    <row r="10" spans="2:11" ht="59.25" customHeight="1" thickBot="1" x14ac:dyDescent="0.3">
      <c r="B10" s="378"/>
      <c r="C10" s="375"/>
      <c r="D10" s="256" t="s">
        <v>210</v>
      </c>
      <c r="E10" s="256" t="s">
        <v>124</v>
      </c>
      <c r="F10" s="256" t="s">
        <v>102</v>
      </c>
      <c r="G10" s="379"/>
      <c r="H10" s="377"/>
      <c r="I10" s="372"/>
      <c r="J10" s="374"/>
      <c r="K10" s="370"/>
    </row>
    <row r="11" spans="2:11" ht="59.25" customHeight="1" thickBot="1" x14ac:dyDescent="0.3">
      <c r="B11" s="63">
        <v>6</v>
      </c>
      <c r="C11" s="68">
        <f>C7+1</f>
        <v>45666</v>
      </c>
      <c r="D11" s="67"/>
      <c r="E11" s="207"/>
      <c r="F11" s="239"/>
      <c r="G11" s="64">
        <v>6</v>
      </c>
      <c r="H11" s="56">
        <f>C11+7</f>
        <v>45673</v>
      </c>
      <c r="I11" s="242" t="s">
        <v>174</v>
      </c>
      <c r="J11" s="247" t="s">
        <v>180</v>
      </c>
      <c r="K11" s="248" t="s">
        <v>186</v>
      </c>
    </row>
    <row r="12" spans="2:11" ht="52.5" customHeight="1" thickBot="1" x14ac:dyDescent="0.3">
      <c r="B12" s="347" t="str">
        <f>"Tuần "&amp;DAY(C14)&amp;"-"&amp;TEXT(C20,"dd/mm/yyyy")</f>
        <v>Tuần 19-23/01/2025</v>
      </c>
      <c r="C12" s="348"/>
      <c r="D12" s="348"/>
      <c r="E12" s="348"/>
      <c r="F12" s="349"/>
      <c r="G12" s="350" t="str">
        <f>"Tuần "&amp;DAY(H14)&amp;"-"&amp;TEXT(H20,"dd/mm/yyyy")</f>
        <v>Tuần 26-30/01/2025</v>
      </c>
      <c r="H12" s="351"/>
      <c r="I12" s="351"/>
      <c r="J12" s="351"/>
      <c r="K12" s="352"/>
    </row>
    <row r="13" spans="2:11" ht="51" customHeight="1" thickBot="1" x14ac:dyDescent="0.3">
      <c r="B13" s="57" t="s">
        <v>62</v>
      </c>
      <c r="C13" s="53" t="s">
        <v>1</v>
      </c>
      <c r="D13" s="55" t="s">
        <v>63</v>
      </c>
      <c r="E13" s="53" t="s">
        <v>64</v>
      </c>
      <c r="F13" s="53" t="s">
        <v>68</v>
      </c>
      <c r="G13" s="58" t="s">
        <v>62</v>
      </c>
      <c r="H13" s="53" t="s">
        <v>1</v>
      </c>
      <c r="I13" s="53" t="s">
        <v>63</v>
      </c>
      <c r="J13" s="53" t="s">
        <v>64</v>
      </c>
      <c r="K13" s="53" t="s">
        <v>68</v>
      </c>
    </row>
    <row r="14" spans="2:11" ht="69" customHeight="1" thickBot="1" x14ac:dyDescent="0.3">
      <c r="B14" s="71">
        <v>2</v>
      </c>
      <c r="C14" s="56">
        <f>H4+7</f>
        <v>45676</v>
      </c>
      <c r="D14" s="69" t="s">
        <v>137</v>
      </c>
      <c r="E14" s="207" t="s">
        <v>109</v>
      </c>
      <c r="F14" s="239" t="s">
        <v>102</v>
      </c>
      <c r="G14" s="240">
        <v>2</v>
      </c>
      <c r="H14" s="241">
        <f>C14+7</f>
        <v>45683</v>
      </c>
      <c r="I14" s="67" t="s">
        <v>137</v>
      </c>
      <c r="J14" s="207" t="s">
        <v>109</v>
      </c>
      <c r="K14" s="239" t="s">
        <v>102</v>
      </c>
    </row>
    <row r="15" spans="2:11" ht="69" customHeight="1" thickBot="1" x14ac:dyDescent="0.3">
      <c r="B15" s="71">
        <v>3</v>
      </c>
      <c r="C15" s="68">
        <f>H5+7</f>
        <v>45677</v>
      </c>
      <c r="D15" s="67"/>
      <c r="E15" s="207"/>
      <c r="F15" s="239"/>
      <c r="G15" s="70">
        <v>3</v>
      </c>
      <c r="H15" s="56">
        <f>C15+7</f>
        <v>45684</v>
      </c>
      <c r="I15" s="67" t="s">
        <v>175</v>
      </c>
      <c r="J15" s="207" t="s">
        <v>109</v>
      </c>
      <c r="K15" s="239" t="s">
        <v>102</v>
      </c>
    </row>
    <row r="16" spans="2:11" ht="69" customHeight="1" thickBot="1" x14ac:dyDescent="0.3">
      <c r="B16" s="71">
        <v>4</v>
      </c>
      <c r="C16" s="56">
        <f>H6+7</f>
        <v>45678</v>
      </c>
      <c r="D16" s="69" t="s">
        <v>170</v>
      </c>
      <c r="E16" s="207" t="s">
        <v>109</v>
      </c>
      <c r="F16" s="253" t="s">
        <v>102</v>
      </c>
      <c r="G16" s="255">
        <v>4</v>
      </c>
      <c r="H16" s="254">
        <f>C16+7</f>
        <v>45685</v>
      </c>
      <c r="I16" s="69" t="s">
        <v>170</v>
      </c>
      <c r="J16" s="207" t="s">
        <v>109</v>
      </c>
      <c r="K16" s="253" t="s">
        <v>102</v>
      </c>
    </row>
    <row r="17" spans="2:15" ht="69" customHeight="1" thickTop="1" thickBot="1" x14ac:dyDescent="0.3">
      <c r="B17" s="341">
        <v>5</v>
      </c>
      <c r="C17" s="356">
        <f>H7+7</f>
        <v>45679</v>
      </c>
      <c r="D17" s="265" t="s">
        <v>207</v>
      </c>
      <c r="E17" s="247" t="s">
        <v>123</v>
      </c>
      <c r="F17" s="248" t="s">
        <v>186</v>
      </c>
      <c r="G17" s="345">
        <v>5</v>
      </c>
      <c r="H17" s="383">
        <f>C17+7</f>
        <v>45686</v>
      </c>
      <c r="I17" s="386" t="s">
        <v>221</v>
      </c>
      <c r="J17" s="387" t="s">
        <v>85</v>
      </c>
      <c r="K17" s="388" t="s">
        <v>102</v>
      </c>
    </row>
    <row r="18" spans="2:15" ht="69" customHeight="1" thickTop="1" thickBot="1" x14ac:dyDescent="0.3">
      <c r="B18" s="353"/>
      <c r="C18" s="375"/>
      <c r="D18" s="242" t="s">
        <v>173</v>
      </c>
      <c r="E18" s="247" t="s">
        <v>124</v>
      </c>
      <c r="F18" s="248" t="s">
        <v>186</v>
      </c>
      <c r="G18" s="376"/>
      <c r="H18" s="384"/>
      <c r="I18" s="386"/>
      <c r="J18" s="388"/>
      <c r="K18" s="388"/>
    </row>
    <row r="19" spans="2:15" ht="69" customHeight="1" thickTop="1" thickBot="1" x14ac:dyDescent="0.3">
      <c r="B19" s="342"/>
      <c r="C19" s="357"/>
      <c r="D19" s="67" t="s">
        <v>209</v>
      </c>
      <c r="E19" s="207" t="s">
        <v>124</v>
      </c>
      <c r="F19" s="239" t="s">
        <v>102</v>
      </c>
      <c r="G19" s="346"/>
      <c r="H19" s="385"/>
      <c r="I19" s="386"/>
      <c r="J19" s="388"/>
      <c r="K19" s="388"/>
    </row>
    <row r="20" spans="2:15" ht="69" customHeight="1" thickBot="1" x14ac:dyDescent="0.3">
      <c r="B20" s="259">
        <v>6</v>
      </c>
      <c r="C20" s="260">
        <f>H11+7</f>
        <v>45680</v>
      </c>
      <c r="D20" s="261"/>
      <c r="E20" s="262"/>
      <c r="F20" s="263"/>
      <c r="G20" s="264">
        <v>6</v>
      </c>
      <c r="H20" s="260">
        <f>C20+7</f>
        <v>45687</v>
      </c>
      <c r="I20" s="266" t="s">
        <v>148</v>
      </c>
      <c r="J20" s="267" t="s">
        <v>180</v>
      </c>
      <c r="K20" s="268" t="s">
        <v>186</v>
      </c>
    </row>
    <row r="21" spans="2:15" x14ac:dyDescent="0.5">
      <c r="L21" s="59"/>
      <c r="M21" s="59"/>
      <c r="N21" s="59"/>
      <c r="O21" s="59"/>
    </row>
  </sheetData>
  <mergeCells count="19">
    <mergeCell ref="B12:F12"/>
    <mergeCell ref="G12:K12"/>
    <mergeCell ref="J7:J10"/>
    <mergeCell ref="K7:K10"/>
    <mergeCell ref="G17:G19"/>
    <mergeCell ref="H17:H19"/>
    <mergeCell ref="B17:B19"/>
    <mergeCell ref="C17:C19"/>
    <mergeCell ref="I17:I19"/>
    <mergeCell ref="J17:J19"/>
    <mergeCell ref="K17:K19"/>
    <mergeCell ref="B1:K1"/>
    <mergeCell ref="B2:F2"/>
    <mergeCell ref="G2:K2"/>
    <mergeCell ref="B7:B10"/>
    <mergeCell ref="C7:C10"/>
    <mergeCell ref="G7:G10"/>
    <mergeCell ref="H7:H10"/>
    <mergeCell ref="I7:I10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T.12.2025</vt:lpstr>
      <vt:lpstr>T.01.2026</vt:lpstr>
      <vt:lpstr>T.06.2026</vt:lpstr>
      <vt:lpstr>LỊCH KS 01.2026</vt:lpstr>
      <vt:lpstr>LỊCH TTLK 01.2026</vt:lpstr>
      <vt:lpstr>T.01.2026!Trang</vt:lpstr>
      <vt:lpstr>T.06.2026!Trang</vt:lpstr>
      <vt:lpstr>T.12.2025!Trang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Nguyễn Thị Trang</dc:creator>
  <cp:keywords/>
  <dc:description/>
  <cp:lastModifiedBy>Trần Thanh Long Ngân</cp:lastModifiedBy>
  <cp:revision/>
  <dcterms:created xsi:type="dcterms:W3CDTF">2023-01-06T06:44:51Z</dcterms:created>
  <dcterms:modified xsi:type="dcterms:W3CDTF">2026-06-05T06:28:40Z</dcterms:modified>
  <cp:category/>
  <cp:contentStatus/>
</cp:coreProperties>
</file>